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220" windowWidth="36140" windowHeight="26240" tabRatio="500" activeTab="0"/>
  </bookViews>
  <sheets>
    <sheet name="competitive list" sheetId="1" r:id="rId1"/>
  </sheets>
  <definedNames/>
  <calcPr fullCalcOnLoad="1"/>
</workbook>
</file>

<file path=xl/sharedStrings.xml><?xml version="1.0" encoding="utf-8"?>
<sst xmlns="http://schemas.openxmlformats.org/spreadsheetml/2006/main" count="1481" uniqueCount="333">
  <si>
    <t>PWM score of the AD-prey</t>
  </si>
  <si>
    <t>number (1,2,...)=the serial number of the SH3 domain used as Y2H bait, counted from the N-terminus of the protein; ORF=full length protein; EH=EH domain fragment; CC=coiled-coil fragment; 5SH3=SH3 fragment containing 5 SH3 domains (see Table S4 for details)</t>
  </si>
  <si>
    <t>Sequence Name of the coding gene of the SH3 protein whose SH3 domain was used as DNA-binding (DB) domain fusion bait in Y2H</t>
  </si>
  <si>
    <t>Common name of the DB-bait</t>
  </si>
  <si>
    <t>Wormbase Gene ID (link to Wormbase webpage by clinking the cell) of the DB-bait</t>
  </si>
  <si>
    <t>Concise Description of the DB-bait from Wormbase</t>
  </si>
  <si>
    <t>Sequence Name of the coding gene of the interacting protein identified as Activation Domain (AD) fusion prey in Y2H</t>
  </si>
  <si>
    <t>Wormbase Gene ID (link to Wormbase webpage by clinking the cell) of the AD-prey</t>
  </si>
  <si>
    <t>Common name of the AD-prey</t>
  </si>
  <si>
    <t>Worm SH3 domain ID</t>
  </si>
  <si>
    <t>Genome ranking of the AD-prey</t>
  </si>
  <si>
    <t>Predicted binding site sequence in the AD-prey</t>
  </si>
  <si>
    <t>Concise Description of the AD-prey from Wormbase</t>
  </si>
  <si>
    <t>Y2H library screened</t>
  </si>
  <si>
    <t>PAPVPVPPARPRPGP</t>
  </si>
  <si>
    <t>PPPPRPVIPPRPKNM</t>
  </si>
  <si>
    <t>wS88</t>
  </si>
  <si>
    <t>EFVPPVPKPRSRKTV</t>
  </si>
  <si>
    <t>KYGVPPPMPRSLRNI</t>
  </si>
  <si>
    <t>LLQPPTPSQRTFPAA</t>
  </si>
  <si>
    <t>QMNTPQTLPRSKRID</t>
  </si>
  <si>
    <t>wS89</t>
  </si>
  <si>
    <t>PSQPVPKPRSFTSPQ</t>
  </si>
  <si>
    <t>ELEDPVPPPRPDRPR</t>
  </si>
  <si>
    <t>HHLEPEIKPRPRSLP</t>
  </si>
  <si>
    <t>wS51</t>
  </si>
  <si>
    <t>Y106G6H.14</t>
  </si>
  <si>
    <t>VPSDVAPPPPLPIPN</t>
  </si>
  <si>
    <t>SRLPRAPPPAVTTPV</t>
  </si>
  <si>
    <t>IISPPAPPPPPPPPP</t>
  </si>
  <si>
    <t>QYYPSPPPPPQPYRD</t>
  </si>
  <si>
    <t>APYQQQPPPPPPPPH</t>
  </si>
  <si>
    <t>SILQQAPPPPPPPPP</t>
  </si>
  <si>
    <t>SNGAPEIPARPQVPK</t>
  </si>
  <si>
    <t>PPTPTSVAPMFDIMT</t>
  </si>
  <si>
    <t>Y37A1B.17</t>
  </si>
  <si>
    <t>DPPPSTIAPAAPSAP</t>
  </si>
  <si>
    <t>PGMYPPPPPSRPPAP</t>
  </si>
  <si>
    <t>PISSGAPPPPPPPPP</t>
  </si>
  <si>
    <t>SSIPHAPPPPVPLTS</t>
  </si>
  <si>
    <t>PISSAAPPPPPPPPP</t>
  </si>
  <si>
    <t>wS60</t>
  </si>
  <si>
    <t>DLPPTEMAPTLPQIS</t>
  </si>
  <si>
    <t>RPPPSYEAPSFDAPE</t>
  </si>
  <si>
    <t>wS20</t>
  </si>
  <si>
    <t>C35B8.2</t>
  </si>
  <si>
    <t>vav-1</t>
  </si>
  <si>
    <t>vav-1 encodes an ortholog of the Vav proto-oncogene, a complex protein with several domains, from N- to C-terminus: a calponin-like actin-binding domain; a RhoGEF/DH domain; a pleckstrin-like domain; a SH2 motif domain; and an SH3 domain.</t>
  </si>
  <si>
    <t>SGVPSDVAPPPPLPI</t>
  </si>
  <si>
    <t>AKPAPPRPAPPKSAR</t>
  </si>
  <si>
    <t>PQVATPQPPAPTPLF</t>
  </si>
  <si>
    <t>PVQMPPPPPPPQQNS</t>
  </si>
  <si>
    <t>unc-57 encodes an ortholog of endophilin A that is required for synaptic vesicle endocytosis; UNC-57 is expressed in all neurons, at synapses and neuromuscular junctions, and (weakly) in the spermetheca; like other endophilins, UNC-57 has a large BAR domain, an N-terminal coiled-coil domain within the BAR domain, and a C-terminal SH3 domain; UNC-57 protein is necessary for proper localization of UNC-26 (synaptojanin) protein, which in turn is needed for endocytosis; unc-57 and unc-26 mutants are morphologically, ultrastructurally, and electrophysiologically similar both to one another and to double mutants, indicating that UNC-57 and UNC-26 act in a single genetic pathway.</t>
  </si>
  <si>
    <t>HPSAPPPPPPPLSST</t>
  </si>
  <si>
    <t>PANAPPRPPPPRPAA</t>
  </si>
  <si>
    <t>TSAAPPNPPPQNPTA</t>
  </si>
  <si>
    <t>DIPAPPRPPPPVELS</t>
  </si>
  <si>
    <t>RIVAPGGPHPPGTIV</t>
  </si>
  <si>
    <t>PPPPPSRPPAPPSGH</t>
  </si>
  <si>
    <t>PTESPPLPPPPLPLS</t>
  </si>
  <si>
    <t>VRKAPPPPPRPVIPP</t>
  </si>
  <si>
    <t>HGLAPARPPPPPPSS</t>
  </si>
  <si>
    <t>wS48</t>
  </si>
  <si>
    <t>T04D1.3</t>
  </si>
  <si>
    <t>unc-57</t>
  </si>
  <si>
    <t>F34D10.4</t>
  </si>
  <si>
    <t>GARAPSRAPAPSSTS</t>
  </si>
  <si>
    <t>EVYEPPLPPLPPPAP</t>
  </si>
  <si>
    <t>FTIPPPVPPPPPTAT</t>
  </si>
  <si>
    <t>C33B4.3</t>
  </si>
  <si>
    <t>shn-1</t>
  </si>
  <si>
    <t>TSRPKTPPPPPPMQH</t>
  </si>
  <si>
    <t>TESPPLPPPPLPLSN</t>
  </si>
  <si>
    <t>wS22</t>
  </si>
  <si>
    <t>F09E10.8</t>
  </si>
  <si>
    <t>toca-1</t>
  </si>
  <si>
    <t>VLHPSAPPPPPPPLS</t>
  </si>
  <si>
    <t>VPRPAPAPPGGRQAP</t>
  </si>
  <si>
    <t>PPVQMPPPPPPPQQN</t>
  </si>
  <si>
    <t>RAPPQGPPPPPPPQA</t>
  </si>
  <si>
    <t>QRPPVQMPPPPPPPQ</t>
  </si>
  <si>
    <t>APAPVPVPPARPRPG</t>
  </si>
  <si>
    <t>GMPPPPPPSRFGPPG</t>
  </si>
  <si>
    <t>PRSTSAAPPNPPPQN</t>
  </si>
  <si>
    <t>The deb-1 gene encodes a vinculin ortholog highly conserved amongst metazoans including Drosophila, chick, and humans (OMIM:193065); DEB-1 is a muscle attachment protein found in dense bodies, and is required for attaching actin thin filaments to the basal sarcolemma; DEB-1 requires PAT-4/integrin-linked kinase for full assembly into nascent attachments.</t>
  </si>
  <si>
    <t>SRASPYNPPPPSSQV</t>
  </si>
  <si>
    <t>NFAAPPHPPRPMMGS</t>
  </si>
  <si>
    <t>NVYRPPPPPLVSDAG</t>
  </si>
  <si>
    <t>MILPPPPPPLPSEEK</t>
  </si>
  <si>
    <t>YYPSPPPPPQPYRDP</t>
  </si>
  <si>
    <t>AVPVPAPPPAPYPQH</t>
  </si>
  <si>
    <t>F58B6.2</t>
  </si>
  <si>
    <t>inft-1</t>
  </si>
  <si>
    <t>PQAAPIIPKLPQKSI</t>
  </si>
  <si>
    <t>TIRPPPIPASPPPRP</t>
  </si>
  <si>
    <t>PVRKAPPPPPRPVIP</t>
  </si>
  <si>
    <t>NLSASSAPPPLPRGV</t>
  </si>
  <si>
    <t>LPRSSTPAPAPPFDN</t>
  </si>
  <si>
    <t>HGPAPAVPTRRLPPH</t>
  </si>
  <si>
    <t>GPGPPAVPVRKAPPP</t>
  </si>
  <si>
    <t>wS36</t>
  </si>
  <si>
    <t>K07D4.7</t>
  </si>
  <si>
    <t>tag-218</t>
  </si>
  <si>
    <t>T20F7.5</t>
  </si>
  <si>
    <t>GTSHRRLPEIPAQFR</t>
  </si>
  <si>
    <t>wS63</t>
  </si>
  <si>
    <t>NMRRRKLPTAPLMGS</t>
  </si>
  <si>
    <t>wS70</t>
  </si>
  <si>
    <t>PQTPPPIPPPPAVYY</t>
  </si>
  <si>
    <t>AKVSSTIPAPPNFDD</t>
  </si>
  <si>
    <t>ZC477.9</t>
  </si>
  <si>
    <t>deb-1</t>
  </si>
  <si>
    <t>wS64</t>
  </si>
  <si>
    <t>AHGAPPPPPLPPVGA</t>
  </si>
  <si>
    <t>PHAVPPPPPPPPPQS</t>
  </si>
  <si>
    <t>wS71</t>
  </si>
  <si>
    <t>NNNPPGAPIRRSTMN</t>
  </si>
  <si>
    <t>VIPPPPPPVRTPTME</t>
  </si>
  <si>
    <t>TSGSPSVGIRKYGVP</t>
  </si>
  <si>
    <t>GASPPEPPRRQEGAR</t>
  </si>
  <si>
    <t>RELPPPPPPRKTPSH</t>
  </si>
  <si>
    <t>wS62</t>
  </si>
  <si>
    <t>Y39A3CL.2</t>
  </si>
  <si>
    <t>tag-168</t>
  </si>
  <si>
    <t>K04G7.1</t>
  </si>
  <si>
    <t>KKRRRELPSIRGMAN</t>
  </si>
  <si>
    <t>Y48E1B.1</t>
  </si>
  <si>
    <t>ddl-2</t>
  </si>
  <si>
    <t>ddl-2 encodes a novel, proline-rich protein; loss of ddl-2 activity via RNAi results in a daf-16-dependent increase in lifespan and enhanced dauer formation, but not extended lifespan, of daf-2(e1370) mutant animals.</t>
  </si>
  <si>
    <t>wS39</t>
  </si>
  <si>
    <t>K10B3.10</t>
  </si>
  <si>
    <t>spc-1</t>
  </si>
  <si>
    <t>spc-1 encodes the C. elegans alpha spectrin ortholog; during development, spc-1 activity is required for body morphogenesis, formation of body wall muscles, locomotion, and larval development.</t>
  </si>
  <si>
    <t>SPSPPPPPPPPPPPS</t>
  </si>
  <si>
    <t>GGMPPPPPPRYPSAG</t>
  </si>
  <si>
    <t>HAVPPPPPPPPPQSF</t>
  </si>
  <si>
    <t>IQIPAEPPEKPPEIP</t>
  </si>
  <si>
    <t>tra-1 encodes Zn2+-finger-containing proteins that are the sole C. elegans members of the GLI transcription factor family; during development, tra-1 functions cell autonomously as the terminal regulator of the sex determination pathway and positively regulates all aspects of hermaphrodite somatic sexual differentiation; in addition, tra-1 activity is required for proper development of the male somatic gonad and for sustained spermatogenesis in both sexes; in regulating sex-specific development, TRA-1 functions, in part, by repressing transcription of mab-3 and egl-1 in the intestine and HSN neurons, respectively; TRA-1 is expressed in hermaphrodites and males and localizes to both the nucleus and cytoplasm of many different cell types; expression of C-terminally truncated TRA-1 isoforms is much higher in hermaphrodites than males, due to sex-specific proteolysis that results in the presence of feminizing TRA-1 isoforms in hermaphrodites.</t>
  </si>
  <si>
    <t>ALPPPPPPPAPPRRR</t>
  </si>
  <si>
    <t>wS14</t>
  </si>
  <si>
    <t>AQSPANAPPRPPPPR</t>
  </si>
  <si>
    <t>Y47D3A.6</t>
  </si>
  <si>
    <t>tra-1</t>
  </si>
  <si>
    <t>SPTKQVLPPPPPEEL</t>
  </si>
  <si>
    <t>Y51F10.2</t>
  </si>
  <si>
    <t>PRSSTPAPAPPFDNS</t>
  </si>
  <si>
    <t>C14F5.5</t>
  </si>
  <si>
    <t>sem-5</t>
  </si>
  <si>
    <t>sem-5 encodes a Src homology (SH) domain 2 and 3-containing protein, orthologous to human GRB2 (OMIM:108355), that functions in multiple signaling pathways during development; these pathways include those regulating sex myoblast migration, muscle membrane extension, vulval induction, fluid balance, viability, and formation of the male tail; SEM-5 acts downstream of the LET-23 epidermal growth factor receptor to negatively regulate RAS-, MAP-, as well as IP-3-, mediated signal transduction.</t>
  </si>
  <si>
    <t>wS30</t>
  </si>
  <si>
    <t>F45E1.7</t>
  </si>
  <si>
    <t>sdpn-1</t>
  </si>
  <si>
    <t>sdpn-1 encodes the C. elegans syndapin ortholog; an SDPN-1::GFP fusion protein is highly expressed in the intestine, where it localizes to basolateral recycling endosomes; SDPN-1 localization to basolateral recycling endosomes is dependent upon ALX-1, one of two C. elegans Bro1 domain-containing proteins, and RME-1.</t>
  </si>
  <si>
    <t>PRGGPGAPPPPGMRP</t>
  </si>
  <si>
    <t>KNYKAPAPPTPPPQN</t>
  </si>
  <si>
    <t>Y44E3A.6</t>
  </si>
  <si>
    <t>ajm-1 encodes a member of the apical junction molecule class that is required for correct elongation of the C. elegans embryo; AJM-1 contains a coiled-coil motif; AJM-1 binds DLG-1 in vitro, in yeast two-hybrid assays, and in vivo; AJM-1 is mislocalized in a dlg-1(RNAi) background; LET-413 is required for rapid confinement of DLG-1 and AJM-1 to a narrow apical region in C. elegans epithelia; CLC-1 colocalizes with AJM-1; vab-9 mutations enhance the adhesion defects of ajm-1 mutants; ajm-1 is expressed at the apical borders of all epithelia.</t>
  </si>
  <si>
    <t>C44B9.4</t>
  </si>
  <si>
    <t>athp-1</t>
  </si>
  <si>
    <t>Y45F10D.13</t>
  </si>
  <si>
    <t>tag-208</t>
  </si>
  <si>
    <t>C25A11.4</t>
  </si>
  <si>
    <t>ajm-1</t>
  </si>
  <si>
    <t>wS43</t>
  </si>
  <si>
    <t>M28.7</t>
  </si>
  <si>
    <t>nph-1</t>
  </si>
  <si>
    <t>nph-1 encodes a novel, SH3 domain-containing protein that is orthologous to mammalian nephrocystin-1.</t>
  </si>
  <si>
    <t>QVISRPLPPKPQAPK</t>
  </si>
  <si>
    <t>STTPRRLPLQPQQQA</t>
  </si>
  <si>
    <t>AAPPPPTRVESHGLA</t>
  </si>
  <si>
    <t>wS79</t>
  </si>
  <si>
    <t>PVAPPPVPRHTQSIP</t>
  </si>
  <si>
    <t>F46H5.6</t>
  </si>
  <si>
    <t>grd-7</t>
  </si>
  <si>
    <t>AVPTRRLPPHPSSSS</t>
  </si>
  <si>
    <t>LATIRDLPLPGRPPR</t>
  </si>
  <si>
    <t>ZK858.2</t>
  </si>
  <si>
    <t>VAIRRPLPYPRDIIS</t>
  </si>
  <si>
    <t>wS42</t>
  </si>
  <si>
    <t>K11E4.4</t>
  </si>
  <si>
    <t>pix-1</t>
  </si>
  <si>
    <t>SSSPSPPPPPPPPPP</t>
  </si>
  <si>
    <t>PGMPGMPPPPPPSRF</t>
  </si>
  <si>
    <t>AGAPPPPPPPPPPAQ</t>
  </si>
  <si>
    <t>Y39G10AR.17</t>
  </si>
  <si>
    <t>HHKPPPPPPPPPPPT</t>
  </si>
  <si>
    <t>VKSISTLPPPPPALS</t>
  </si>
  <si>
    <t>NVVSPPKRTASVPAS</t>
  </si>
  <si>
    <t>F13H6.1</t>
  </si>
  <si>
    <t>SQPQLPTVSSSAGFQ</t>
  </si>
  <si>
    <t>grd-7 encodes a hedgehog-like protein, with an N-terminal DUF271 domain, a central low-complexity proline-rich domain, and a C-terminal Ground (Grd) domain; GRD-7 is expressed in three to four posterior DA motor neurons of the ventral nerve cord; the Ground domain is predicted to form a cysteine-crosslinked protein involved in intercellular signalling, and it has subtle similarity to the N-terminal Hedge domain of HEDGEHOG proteins; GRD-7 is weakly required for normal molting; GRD-7 is also required for normal growth to full size, cuticle adhesion, locomotion, and vulval morphogenesis; all of these requirements may reflect common defects in cholesterol-dependent hedgehog-like signalling or in vesicle trafficking.</t>
  </si>
  <si>
    <t>QPPPPPPPPHYPPPP</t>
  </si>
  <si>
    <t>SAAAGIMERDYDMDK</t>
  </si>
  <si>
    <t>DQPPPLPMSDYRPHP</t>
  </si>
  <si>
    <t>KQAPPLPLVDYHVYD</t>
  </si>
  <si>
    <t>DHIVFVPLLPYIPPP</t>
  </si>
  <si>
    <t>wS61</t>
  </si>
  <si>
    <t>SPVPRPAPAPPGGRQ</t>
  </si>
  <si>
    <t>IPPARRAPDIPKRCS</t>
  </si>
  <si>
    <t>AVPVRKAPPPPPRPV</t>
  </si>
  <si>
    <t>LAPARPPPPPPSSGT</t>
  </si>
  <si>
    <t>wS77</t>
  </si>
  <si>
    <t>ZK470.5</t>
  </si>
  <si>
    <t>nck-1</t>
  </si>
  <si>
    <t>nck-1 encodes a protein with similarity to the human NCK adaptor protein 2 and orthologous to C. briggsae CBG14353; contains three SH3 domains and two SH2 domains.</t>
  </si>
  <si>
    <t>wS78</t>
  </si>
  <si>
    <t>F10E9.3</t>
  </si>
  <si>
    <t>F22E12.1</t>
  </si>
  <si>
    <t>hum-1 encodes a class I unconventional myosin heavy chain that, within this class, is most closely related to the amoeboid myosin I subclass; loss of hum-1 activity via RNAi results in a low frequency of aldicarb resistance, suggesting that hum-1 may play a role in regulating synapse structure and/or function; when expressed in the DA cholinergic motor neurons, a HUM-1 reporter fusion protein localizes solely to punctate structures.</t>
  </si>
  <si>
    <t>ADQMQSLPEPPPYTI</t>
  </si>
  <si>
    <t>F09F7.5</t>
  </si>
  <si>
    <t>PPVNPPQPAVPPKPA</t>
  </si>
  <si>
    <t>wS25</t>
  </si>
  <si>
    <t>F29D10.4</t>
  </si>
  <si>
    <t>hum-1</t>
  </si>
  <si>
    <t>F09F7.5 encodes, by alternative splicing, three isoforms of an unfamiliar protein required for in conjunction with LIN-35 for normally large brood size, in conjunction with CLK-2 for normally rapid growth, and for normally short lifespan; F09F7.5 binds equally well to Cdc42 and Rac GTPases in vitro, probably through its N-terminal P21-Rho-binding domain; F09F7.5 has no obvious orthologs outside of Caenorhabditis species, and aside from its N-terminus is interspersed with low-complexity residues.</t>
  </si>
  <si>
    <t>MPNDLPLLPPKNQHK</t>
  </si>
  <si>
    <t>PPAKPTPPPPPPKPT</t>
  </si>
  <si>
    <t>IPTVSVPSEPTTLAT</t>
  </si>
  <si>
    <t>ERKIQIPAEPPEKPP</t>
  </si>
  <si>
    <t>KPYKTIPDEPTNYML</t>
  </si>
  <si>
    <t>RRRGASPPEPPRRQE</t>
  </si>
  <si>
    <t>F43B10.2</t>
  </si>
  <si>
    <t>tag-343</t>
  </si>
  <si>
    <t>SFAPPVPPAAALITD</t>
  </si>
  <si>
    <t>Y44E3A.4</t>
  </si>
  <si>
    <t>PPQPAVPPKPAKISV</t>
  </si>
  <si>
    <t>wS33</t>
  </si>
  <si>
    <t>F49E2.2</t>
  </si>
  <si>
    <t>wS29</t>
  </si>
  <si>
    <t>F42H10.3</t>
  </si>
  <si>
    <t>IPPPPPPVRTPTMEE</t>
  </si>
  <si>
    <t>MPPPVTPPKPCTPLT</t>
  </si>
  <si>
    <t>NSQRRIPDLPPGAYQ</t>
  </si>
  <si>
    <t>unc-34 encodes an EVH1 domain-containing protein that is the sole C. elegans Enabled/VASP homolog; during development, unc-34 activity is required for proper cell migration and axon guidance and for normal locomotion and posterior body morphology; in regulating axon guidance, genetic analyses suggest that unc-34 likely functions downstream of slt-1/Slit and sax-3/Robo as well as unc-6/Netrin and unc-40/DCC, but in parallel to Rac GTPases and mig-15/NIK; in addition, UNC-34 binds MIG-10/RIAM/Lamellipodin in vitro, suggesting that UNC-34 functions as a link between external guidance cues and axon outgrowth; a functional UNC-34::GFP fusion protein localizes to the tips of filopodia in both dorsal and ventral domains of the HSN neuron.</t>
  </si>
  <si>
    <t>Y39B6A.46</t>
  </si>
  <si>
    <t>ztf-20</t>
  </si>
  <si>
    <t>Y50D4C.1</t>
  </si>
  <si>
    <t>unc-34</t>
  </si>
  <si>
    <t>NAPPRPPPPRPAAPS</t>
  </si>
  <si>
    <t>F56D2.7</t>
  </si>
  <si>
    <t>ced-6</t>
  </si>
  <si>
    <t>ced-6 encodes an Src homology (SH) 3 and phosphotyrosine-binding (PTB) domain-containing adaptor protein, orthologous to human CED-6/GULP, that is required for cell corpse engulfment during apoptosis; CED-6 is bound by the phosphotyrosine binding motif in the cytoplasmic tail of the transmembrane protein CED-1, and and within phagocytic cells this interaction may be part of a signal transduction pathway that promotes apoptotic cell engulfment.</t>
  </si>
  <si>
    <t>PALAPPPPVAPRRNP</t>
  </si>
  <si>
    <t>alx-1 encodes one of two C. elegans Bro1 domain-containing proteins; during development, ALX-1 functions in the regulation of protein trafficking via endocytic recycling of clathrin-independent cargo and membrane-protein degradation; ALX-1 physically interacts with RME-1, a component of recycling endosomes that regulates endocytic recycling of receptor proteins, and LIN-12/Notch whose downregulation, but not internalization, in primary vulval precursor cells requires ALX-1; alx-1 interacts genetically with ego-2, which encodes the second C. elegans Bro1 domain-containing protein, in a manner that suggests ALX-1 and EGO-2 function both agonistically and antagostically to regulate specific developmental processes; an ALX-1::GFP fusion protein is expressed ubiquitously at high levels and localizes to two types of endocytic organelles: the HGRS-1-positive multivesicular endosome and the RME-1-positive recycling endosome.</t>
  </si>
  <si>
    <t>R10E12.1</t>
  </si>
  <si>
    <t>alx-1</t>
  </si>
  <si>
    <t>C02C6.1</t>
  </si>
  <si>
    <t>dyn-1</t>
  </si>
  <si>
    <t>T23G7.1</t>
  </si>
  <si>
    <t>dpl-1</t>
  </si>
  <si>
    <t>dyn-1 encodes the C. elegans ortholog of the dynamin GTPase; dyn-1 activity is required for endocytosis, synaptic vesicle recycling, cytokinesis, and the CED-1 pathway that regulates engulfment and degradation of apoptotic cells; mutations in dyn-1 affect locomotion, egg-laying, defecation, and embryonic development, indicating that dyn-1's endocytic function is required for a number of diverse processes; dyn-1 reporter fusion constructs are expressed in motor neurons, intestinal cells, and pharyngeal muscle.</t>
  </si>
  <si>
    <t>F42C5.10</t>
  </si>
  <si>
    <t>dpl-1 encodes the C. elegans ortholog of mammalian DP, the E2F-heterodimerization partner; dpl-1 is a class B synMuv gene whose activity is required for oogenesis as well as embryonic asymmetry and vulval development; in addition, dpl-1 acts with a subset of class B synMuv genes and the MCD-1 zinc-finger protein to promote the killing process during programmed cell death; DPL-1 is a nuclear protein that is widely expressed throughout development in both somatic and germ cell lineages.</t>
  </si>
  <si>
    <t>wS02</t>
  </si>
  <si>
    <t>T20F5.6</t>
  </si>
  <si>
    <t>C07G1.4</t>
  </si>
  <si>
    <t>wsp-1</t>
  </si>
  <si>
    <t>wsp-1 encodes a homolog of human WASP that interacts with Arp2/3 and is required for hypodermal cell migration during morphogenesis (ventral enclosure); when mutated, human WASP leads to Wiskott-Aldrich syndrome (OMIM:301000).</t>
  </si>
  <si>
    <t>W05H7.4</t>
  </si>
  <si>
    <t>zfp-3</t>
  </si>
  <si>
    <t>gei-16</t>
  </si>
  <si>
    <t>gei-16 can encode a protein with similarity to the B20 antigen of the parasitic nematode Onchocerca volvulus; GEI-16 is required for ventral enclosure and elongation during embryonic development, larval development, and normal rates of postembryonic growth; GEI-16 interacts with GEX-3, a homolog of mammalian protein ligands of the small GTPase Rac1 that is also essential for embryonic morphogenesis.</t>
  </si>
  <si>
    <t>Y37A1B.2</t>
  </si>
  <si>
    <t>lst-4</t>
  </si>
  <si>
    <t>C06G1.5</t>
  </si>
  <si>
    <t>C09G1.4</t>
  </si>
  <si>
    <t>C39D10.7</t>
  </si>
  <si>
    <t>C39D10.7 encodes a large (1185-residue) protein with 11 chitin-binding peritrophin-A domains; C39D10.7 transcripts are enriched in hermaphrodites; like CEJ-1 and CPG-2, C39D10.7 might participate in eggshell synthesis and early embryonic development, and C39D10.7's multiple peritrophin-A domains might enable mechanical cross-linking of chitin; however, C39D10.7 alone has no visible function in mass RNAi assays.</t>
  </si>
  <si>
    <t>ZK1248.3</t>
  </si>
  <si>
    <t>ehs-1</t>
  </si>
  <si>
    <t>The ehs-1 gene encodes an ortholog of mammalian EPS15 that probably functions in endocytosis.</t>
  </si>
  <si>
    <t>F29G6.3</t>
  </si>
  <si>
    <t>F59E12.9</t>
  </si>
  <si>
    <t>T17H7.4</t>
  </si>
  <si>
    <t>Y43F8C.6</t>
  </si>
  <si>
    <t>SAPPPLPRGVVPTTT</t>
  </si>
  <si>
    <t>Y38C1BA.2</t>
  </si>
  <si>
    <t>snn-1</t>
  </si>
  <si>
    <t>PAPAVPTRRLPPHPS</t>
  </si>
  <si>
    <t>JC8.10</t>
  </si>
  <si>
    <t>unc-26</t>
  </si>
  <si>
    <t>unc-26 encodes synaptojanin, a polyphosphoinositide phosphatase orthologous to human synaptojanin 1 (OMIM:604297, 309000, which when mutated leads to Lowe oculocerebrorenal syndrome); UNC-26 is required for normal locomotion, pharyngeal pumping, and defecation, and specifically, appears to function in multiple steps of synaptic vesicle recycling; UNC-26 may also play a role in cytoskeletal organization.</t>
  </si>
  <si>
    <t>TIPLPPTRGASVGPG</t>
  </si>
  <si>
    <t>mig-10 encodes proteins that contain, from N- to C-terminus, an RA-like (Ras association) domain, a PH (pleckstrin homology) domain, and a proline-rich motif, and that are homologous to the vertebrate RIAM, lamellopodin, and GRB7, 10, and 14 cytoplasmic adaptor proteins; during development, mig-10 activity is required for cell migration and axon outgrowth; in regulating axon outgrowth, mig-10 likely functions downstream of unc-6/Netrin and slt-1/Slit and in concert with UNC-34, with which it interacts in vitro; mig-10::gfp reporter fusions are expressed in neurons as well as in pharyngeal and intestinal tissue; when expressed in tissue culture cells, a MIG-10::GFP fusion protein colocalizes with F-actin and promotes lamellipodia formation.</t>
  </si>
  <si>
    <t>C08B11.5</t>
  </si>
  <si>
    <t>sap-49</t>
  </si>
  <si>
    <t>sap-49 encodes the C. elegans ortholog of mammalian SAP49, a component of the SF3b splicing factor, a U2 snRNP-associated protein complex; loss of sap-49 activity via RNAi results in embryonic lethality, a protruding vulva, reduced levels of gene expression (as assessed by a gfp reporter), and early onset of foci formation in strains expressing polyglutamine-YFP; SAP-49 exhibits sequence-specific RNA binding in vitro; sap-49 mRNA is expressed at all developmental stages, while a SAP-49::lacZ translational fusion protein is reportedly expressed in specific cells, including pharyngeal muscles, in larvae and adults.</t>
  </si>
  <si>
    <t>MPPPPPPRYPSAGPG</t>
  </si>
  <si>
    <t>LPPPPPPRKTPSHKY</t>
  </si>
  <si>
    <t>F32D1.1</t>
  </si>
  <si>
    <t>figl-1</t>
  </si>
  <si>
    <t>F10E9.6</t>
  </si>
  <si>
    <t>mig-10</t>
  </si>
  <si>
    <t>wS</t>
  </si>
  <si>
    <t>DB_Gene</t>
  </si>
  <si>
    <t>BaitForm</t>
  </si>
  <si>
    <t>DB_CGC</t>
  </si>
  <si>
    <t>DB_dcrp</t>
  </si>
  <si>
    <t>AD_Gene</t>
  </si>
  <si>
    <t>AD_CGC</t>
  </si>
  <si>
    <t>AD_dcrp</t>
  </si>
  <si>
    <t>Count</t>
  </si>
  <si>
    <t>Y2H</t>
  </si>
  <si>
    <t>PWM_score</t>
  </si>
  <si>
    <t>Genome_rank</t>
  </si>
  <si>
    <t>Peptide_sequence</t>
  </si>
  <si>
    <t>wS06</t>
  </si>
  <si>
    <t>B0336.6</t>
  </si>
  <si>
    <t>abi-1</t>
  </si>
  <si>
    <t>B0336.6 encodes an Abl interactor ortholog, with an SH3 domain, required for embryonic development; mammalian Abl interactors are associated with synaptosomes, growth cone particles, and macropinocytic vesicles, and may regulate Rac-dependent cytoskeletal reorganization and Abl kinase activity; B0336.6's orthologs include human SSH3BP1 (ABI1; OMIM:603050, mutated in acute myeloid leukemia), ABI-2 (OMIM:606442), and NESH (OMIM:606363); B0336.6 binds UNC-53 in two-hybrid screens.</t>
  </si>
  <si>
    <t>B0303.7</t>
  </si>
  <si>
    <t>N/A</t>
  </si>
  <si>
    <t>cDNA</t>
  </si>
  <si>
    <t>LPPPTPPRKPNICGT</t>
  </si>
  <si>
    <t>C49H3.6</t>
  </si>
  <si>
    <t>ORFeome</t>
  </si>
  <si>
    <t>NPPGAPIRRSTMNGG</t>
  </si>
  <si>
    <t>Y57G11C.24</t>
  </si>
  <si>
    <t>eps-8</t>
  </si>
  <si>
    <t>eps-8 is predicted to encode five protein isoforms with similarity to mouse epidermal growth factor receptor kinase substrate that affects embryonic viability, growth, locomotion, osmoregulation, and larval viability; interacts with GEX-3 in yeast two-hybrid assays.</t>
  </si>
  <si>
    <t>PPPPPPVRTPTMEEL</t>
  </si>
  <si>
    <t>F32B4.4</t>
  </si>
  <si>
    <t>Both</t>
  </si>
  <si>
    <t>F41B4.1</t>
  </si>
  <si>
    <t>F32D1.1 encodes an homolog of human SPASTIN (OMIM:604277, mutated in spastic paraplegia), FIDGETIN (OMIM:605295, mutated in fidget mice), and FIDGETIN-LIKE-1, and of Drosophila SPASTIN; recombinant F32D1.1 protein has N-ethylmaleimide-sensitive ATPase activity in vitro, which is strongly dependent on the C368 residue immediately C-terminal to its Walker A motif; F32D1.1 is required for persistence of the germline in RNAi assays.</t>
  </si>
  <si>
    <t>TLPPPPPALSYHQTP</t>
  </si>
  <si>
    <t>Count of the interaction been identified from Y2H.</t>
  </si>
  <si>
    <t>Confirmed by pair-wise retest in PMID: 19447967</t>
  </si>
  <si>
    <t>Yes</t>
  </si>
  <si>
    <t>No</t>
  </si>
  <si>
    <t>Position</t>
  </si>
  <si>
    <t>Start position of the predicted binding sequence in the protein (amino acid)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</si>
</sst>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7"/>
  <sheetViews>
    <sheetView tabSelected="1" zoomScale="125" zoomScaleNormal="125" workbookViewId="0" topLeftCell="A1">
      <selection activeCell="A1" sqref="A1"/>
    </sheetView>
  </sheetViews>
  <sheetFormatPr defaultColWidth="11.421875" defaultRowHeight="12.75"/>
  <cols>
    <col min="8" max="16" width="10.8515625" style="0" customWidth="1"/>
  </cols>
  <sheetData>
    <row r="1" spans="1:17" ht="12">
      <c r="A1" t="s">
        <v>294</v>
      </c>
      <c r="B1" t="s">
        <v>295</v>
      </c>
      <c r="C1" t="s">
        <v>296</v>
      </c>
      <c r="D1" t="str">
        <f>HYPERLINK("http://www.wormbase.org/db/gene/gene?name=DB_WBGene;class=Gene","DB_WBGene")</f>
        <v>DB_WBGene</v>
      </c>
      <c r="E1" t="s">
        <v>297</v>
      </c>
      <c r="F1" t="s">
        <v>298</v>
      </c>
      <c r="G1" t="s">
        <v>299</v>
      </c>
      <c r="H1" t="str">
        <f>HYPERLINK("http://www.wormbase.org/db/gene/gene?name=AD_WBGene;class=Gene","AD_WBGene")</f>
        <v>AD_WBGene</v>
      </c>
      <c r="I1" t="s">
        <v>300</v>
      </c>
      <c r="J1" t="s">
        <v>301</v>
      </c>
      <c r="K1" t="s">
        <v>302</v>
      </c>
      <c r="L1" t="s">
        <v>328</v>
      </c>
      <c r="M1" t="s">
        <v>303</v>
      </c>
      <c r="N1" t="s">
        <v>304</v>
      </c>
      <c r="O1" t="s">
        <v>305</v>
      </c>
      <c r="P1" t="s">
        <v>306</v>
      </c>
      <c r="Q1" t="s">
        <v>331</v>
      </c>
    </row>
    <row r="2" spans="1:17" ht="12">
      <c r="A2" t="s">
        <v>9</v>
      </c>
      <c r="B2" t="s">
        <v>2</v>
      </c>
      <c r="C2" t="s">
        <v>1</v>
      </c>
      <c r="D2" t="s">
        <v>4</v>
      </c>
      <c r="E2" t="s">
        <v>3</v>
      </c>
      <c r="F2" t="s">
        <v>5</v>
      </c>
      <c r="G2" t="s">
        <v>6</v>
      </c>
      <c r="H2" t="s">
        <v>7</v>
      </c>
      <c r="I2" t="s">
        <v>8</v>
      </c>
      <c r="J2" t="s">
        <v>12</v>
      </c>
      <c r="K2" t="s">
        <v>327</v>
      </c>
      <c r="M2" t="s">
        <v>13</v>
      </c>
      <c r="N2" t="s">
        <v>0</v>
      </c>
      <c r="O2" t="s">
        <v>10</v>
      </c>
      <c r="P2" t="s">
        <v>11</v>
      </c>
      <c r="Q2" t="s">
        <v>332</v>
      </c>
    </row>
    <row r="3" spans="1:17" ht="12">
      <c r="A3" t="s">
        <v>307</v>
      </c>
      <c r="B3" t="s">
        <v>308</v>
      </c>
      <c r="C3">
        <v>1</v>
      </c>
      <c r="D3" t="str">
        <f>HYPERLINK("http://www.wormbase.org/db/gene/gene?name=WBGene00015146;class=Gene","WBGene00015146")</f>
        <v>WBGene00015146</v>
      </c>
      <c r="E3" t="s">
        <v>309</v>
      </c>
      <c r="F3" t="s">
        <v>310</v>
      </c>
      <c r="G3" t="s">
        <v>311</v>
      </c>
      <c r="H3" t="str">
        <f>HYPERLINK("http://www.wormbase.org/db/gene/gene?name=WBGene00015128;class=Gene","WBGene00015128")</f>
        <v>WBGene00015128</v>
      </c>
      <c r="I3" t="s">
        <v>311</v>
      </c>
      <c r="J3" t="s">
        <v>312</v>
      </c>
      <c r="K3">
        <v>1</v>
      </c>
      <c r="L3" t="s">
        <v>330</v>
      </c>
      <c r="M3" t="s">
        <v>313</v>
      </c>
      <c r="N3">
        <v>2366.6</v>
      </c>
      <c r="O3">
        <v>468</v>
      </c>
      <c r="P3" t="s">
        <v>314</v>
      </c>
      <c r="Q3">
        <v>4</v>
      </c>
    </row>
    <row r="4" spans="1:17" ht="12">
      <c r="A4" t="s">
        <v>170</v>
      </c>
      <c r="B4" t="s">
        <v>202</v>
      </c>
      <c r="C4">
        <v>3</v>
      </c>
      <c r="D4" t="str">
        <f>HYPERLINK("http://www.wormbase.org/db/gene/gene?name=WBGene00006410;class=Gene","WBGene00006410")</f>
        <v>WBGene00006410</v>
      </c>
      <c r="E4" t="s">
        <v>203</v>
      </c>
      <c r="F4" t="s">
        <v>204</v>
      </c>
      <c r="G4" t="s">
        <v>311</v>
      </c>
      <c r="H4" t="str">
        <f>HYPERLINK("http://www.wormbase.org/db/gene/gene?name=WBGene00015128;class=Gene","WBGene00015128")</f>
        <v>WBGene00015128</v>
      </c>
      <c r="I4" t="s">
        <v>311</v>
      </c>
      <c r="J4" t="s">
        <v>312</v>
      </c>
      <c r="K4">
        <v>102</v>
      </c>
      <c r="L4" t="s">
        <v>330</v>
      </c>
      <c r="M4" t="s">
        <v>323</v>
      </c>
      <c r="N4">
        <v>176883</v>
      </c>
      <c r="O4">
        <v>18</v>
      </c>
      <c r="P4" t="s">
        <v>171</v>
      </c>
      <c r="Q4">
        <v>170</v>
      </c>
    </row>
    <row r="5" spans="1:17" ht="12">
      <c r="A5" t="s">
        <v>201</v>
      </c>
      <c r="B5" t="s">
        <v>202</v>
      </c>
      <c r="C5">
        <v>1</v>
      </c>
      <c r="D5" t="str">
        <f>HYPERLINK("http://www.wormbase.org/db/gene/gene?name=WBGene00006410;class=Gene","WBGene00006410")</f>
        <v>WBGene00006410</v>
      </c>
      <c r="E5" t="s">
        <v>203</v>
      </c>
      <c r="F5" t="s">
        <v>204</v>
      </c>
      <c r="G5" t="s">
        <v>247</v>
      </c>
      <c r="H5" t="str">
        <f aca="true" t="shared" si="0" ref="H5:H10">HYPERLINK("http://www.wormbase.org/db/gene/gene?name=WBGene00001130;class=Gene","WBGene00001130")</f>
        <v>WBGene00001130</v>
      </c>
      <c r="I5" t="s">
        <v>248</v>
      </c>
      <c r="J5" t="s">
        <v>251</v>
      </c>
      <c r="K5">
        <v>14</v>
      </c>
      <c r="L5" t="s">
        <v>330</v>
      </c>
      <c r="M5" t="s">
        <v>316</v>
      </c>
      <c r="N5">
        <v>4717.2</v>
      </c>
      <c r="O5">
        <v>349</v>
      </c>
      <c r="P5" t="s">
        <v>193</v>
      </c>
      <c r="Q5">
        <v>746</v>
      </c>
    </row>
    <row r="6" spans="1:17" ht="12">
      <c r="A6" t="s">
        <v>196</v>
      </c>
      <c r="B6" t="s">
        <v>263</v>
      </c>
      <c r="C6">
        <v>1</v>
      </c>
      <c r="D6" t="str">
        <f>HYPERLINK("http://www.wormbase.org/db/gene/gene?name=WBGene00003086;class=Gene","WBGene00003086")</f>
        <v>WBGene00003086</v>
      </c>
      <c r="E6" t="s">
        <v>264</v>
      </c>
      <c r="F6" t="s">
        <v>312</v>
      </c>
      <c r="G6" t="s">
        <v>247</v>
      </c>
      <c r="H6" t="str">
        <f t="shared" si="0"/>
        <v>WBGene00001130</v>
      </c>
      <c r="I6" t="s">
        <v>248</v>
      </c>
      <c r="J6" t="s">
        <v>251</v>
      </c>
      <c r="K6">
        <v>31</v>
      </c>
      <c r="L6" t="s">
        <v>330</v>
      </c>
      <c r="M6" t="s">
        <v>323</v>
      </c>
      <c r="N6">
        <v>7402570</v>
      </c>
      <c r="O6">
        <v>12</v>
      </c>
      <c r="P6" t="s">
        <v>197</v>
      </c>
      <c r="Q6">
        <v>764</v>
      </c>
    </row>
    <row r="7" spans="1:17" ht="12">
      <c r="A7" t="s">
        <v>73</v>
      </c>
      <c r="B7" t="s">
        <v>74</v>
      </c>
      <c r="C7">
        <v>1</v>
      </c>
      <c r="D7" t="str">
        <f>HYPERLINK("http://www.wormbase.org/db/gene/gene?name=WBGene00017298;class=Gene","WBGene00017298")</f>
        <v>WBGene00017298</v>
      </c>
      <c r="E7" t="s">
        <v>75</v>
      </c>
      <c r="F7" t="s">
        <v>312</v>
      </c>
      <c r="G7" t="s">
        <v>247</v>
      </c>
      <c r="H7" t="str">
        <f t="shared" si="0"/>
        <v>WBGene00001130</v>
      </c>
      <c r="I7" t="s">
        <v>248</v>
      </c>
      <c r="J7" t="s">
        <v>251</v>
      </c>
      <c r="K7">
        <v>26</v>
      </c>
      <c r="L7" t="s">
        <v>330</v>
      </c>
      <c r="M7" t="s">
        <v>323</v>
      </c>
      <c r="N7">
        <v>11125.5</v>
      </c>
      <c r="O7">
        <v>832</v>
      </c>
      <c r="P7" t="s">
        <v>77</v>
      </c>
      <c r="Q7">
        <v>766</v>
      </c>
    </row>
    <row r="8" spans="1:17" ht="12">
      <c r="A8" t="s">
        <v>149</v>
      </c>
      <c r="B8" t="s">
        <v>150</v>
      </c>
      <c r="C8">
        <v>1</v>
      </c>
      <c r="D8" t="str">
        <f>HYPERLINK("http://www.wormbase.org/db/gene/gene?name=WBGene00018467;class=Gene","WBGene00018467")</f>
        <v>WBGene00018467</v>
      </c>
      <c r="E8" t="s">
        <v>151</v>
      </c>
      <c r="F8" t="s">
        <v>152</v>
      </c>
      <c r="G8" t="s">
        <v>247</v>
      </c>
      <c r="H8" t="str">
        <f t="shared" si="0"/>
        <v>WBGene00001130</v>
      </c>
      <c r="I8" t="s">
        <v>248</v>
      </c>
      <c r="J8" t="s">
        <v>251</v>
      </c>
      <c r="K8">
        <v>10</v>
      </c>
      <c r="L8" t="s">
        <v>330</v>
      </c>
      <c r="M8" t="s">
        <v>316</v>
      </c>
      <c r="N8">
        <v>6441.62</v>
      </c>
      <c r="O8">
        <v>557</v>
      </c>
      <c r="P8" t="s">
        <v>153</v>
      </c>
      <c r="Q8">
        <v>783</v>
      </c>
    </row>
    <row r="9" spans="1:17" ht="12">
      <c r="A9" t="s">
        <v>62</v>
      </c>
      <c r="B9" t="s">
        <v>63</v>
      </c>
      <c r="C9">
        <v>1</v>
      </c>
      <c r="D9" t="str">
        <f>HYPERLINK("http://www.wormbase.org/db/gene/gene?name=WBGene00006791;class=Gene","WBGene00006791")</f>
        <v>WBGene00006791</v>
      </c>
      <c r="E9" t="s">
        <v>64</v>
      </c>
      <c r="F9" t="s">
        <v>52</v>
      </c>
      <c r="G9" t="s">
        <v>247</v>
      </c>
      <c r="H9" t="str">
        <f t="shared" si="0"/>
        <v>WBGene00001130</v>
      </c>
      <c r="I9" t="s">
        <v>248</v>
      </c>
      <c r="J9" t="s">
        <v>251</v>
      </c>
      <c r="K9">
        <v>5</v>
      </c>
      <c r="L9" t="s">
        <v>330</v>
      </c>
      <c r="M9" t="s">
        <v>316</v>
      </c>
      <c r="N9">
        <v>9908.29</v>
      </c>
      <c r="O9">
        <v>841</v>
      </c>
      <c r="P9" t="s">
        <v>153</v>
      </c>
      <c r="Q9">
        <v>783</v>
      </c>
    </row>
    <row r="10" spans="1:17" ht="12">
      <c r="A10" t="s">
        <v>41</v>
      </c>
      <c r="B10" t="s">
        <v>35</v>
      </c>
      <c r="C10">
        <v>1</v>
      </c>
      <c r="D10" t="str">
        <f>HYPERLINK("http://www.wormbase.org/db/gene/gene?name=WBGene00044989;class=Gene","WBGene00044989")</f>
        <v>WBGene00044989</v>
      </c>
      <c r="E10" t="s">
        <v>35</v>
      </c>
      <c r="F10" t="s">
        <v>312</v>
      </c>
      <c r="G10" t="s">
        <v>247</v>
      </c>
      <c r="H10" t="str">
        <f t="shared" si="0"/>
        <v>WBGene00001130</v>
      </c>
      <c r="I10" t="s">
        <v>248</v>
      </c>
      <c r="J10" t="s">
        <v>251</v>
      </c>
      <c r="K10">
        <v>42</v>
      </c>
      <c r="L10" t="s">
        <v>329</v>
      </c>
      <c r="M10" t="s">
        <v>323</v>
      </c>
      <c r="N10">
        <v>2237190</v>
      </c>
      <c r="O10">
        <v>9</v>
      </c>
      <c r="P10" t="s">
        <v>33</v>
      </c>
      <c r="Q10">
        <v>821</v>
      </c>
    </row>
    <row r="11" spans="1:17" ht="12">
      <c r="A11" t="s">
        <v>205</v>
      </c>
      <c r="B11" t="s">
        <v>202</v>
      </c>
      <c r="C11">
        <v>2</v>
      </c>
      <c r="D11" t="str">
        <f>HYPERLINK("http://www.wormbase.org/db/gene/gene?name=WBGene00006410;class=Gene","WBGene00006410")</f>
        <v>WBGene00006410</v>
      </c>
      <c r="E11" t="s">
        <v>203</v>
      </c>
      <c r="F11" t="s">
        <v>204</v>
      </c>
      <c r="G11" t="s">
        <v>265</v>
      </c>
      <c r="H11" t="str">
        <f>HYPERLINK("http://www.wormbase.org/db/gene/gene?name=WBGene00015548;class=Gene","WBGene00015548")</f>
        <v>WBGene00015548</v>
      </c>
      <c r="I11" t="s">
        <v>265</v>
      </c>
      <c r="J11" t="s">
        <v>312</v>
      </c>
      <c r="K11">
        <v>22</v>
      </c>
      <c r="L11" t="s">
        <v>330</v>
      </c>
      <c r="M11" t="s">
        <v>316</v>
      </c>
      <c r="N11">
        <v>37803.8</v>
      </c>
      <c r="O11">
        <v>88</v>
      </c>
      <c r="P11" t="s">
        <v>187</v>
      </c>
      <c r="Q11">
        <v>46</v>
      </c>
    </row>
    <row r="12" spans="1:17" ht="12">
      <c r="A12" t="s">
        <v>163</v>
      </c>
      <c r="B12" t="s">
        <v>164</v>
      </c>
      <c r="C12">
        <v>1</v>
      </c>
      <c r="D12" t="str">
        <f>HYPERLINK("http://www.wormbase.org/db/gene/gene?name=WBGene00010898;class=Gene","WBGene00010898")</f>
        <v>WBGene00010898</v>
      </c>
      <c r="E12" t="s">
        <v>165</v>
      </c>
      <c r="F12" t="s">
        <v>166</v>
      </c>
      <c r="G12" t="s">
        <v>265</v>
      </c>
      <c r="H12" t="str">
        <f>HYPERLINK("http://www.wormbase.org/db/gene/gene?name=WBGene00015548;class=Gene","WBGene00015548")</f>
        <v>WBGene00015548</v>
      </c>
      <c r="I12" t="s">
        <v>265</v>
      </c>
      <c r="J12" t="s">
        <v>312</v>
      </c>
      <c r="K12">
        <v>8</v>
      </c>
      <c r="L12" t="s">
        <v>330</v>
      </c>
      <c r="M12" t="s">
        <v>316</v>
      </c>
      <c r="N12">
        <v>382758</v>
      </c>
      <c r="O12">
        <v>19</v>
      </c>
      <c r="P12" t="s">
        <v>167</v>
      </c>
      <c r="Q12">
        <v>123</v>
      </c>
    </row>
    <row r="13" spans="1:17" ht="12">
      <c r="A13" t="s">
        <v>205</v>
      </c>
      <c r="B13" t="s">
        <v>202</v>
      </c>
      <c r="C13">
        <v>2</v>
      </c>
      <c r="D13" t="str">
        <f>HYPERLINK("http://www.wormbase.org/db/gene/gene?name=WBGene00006410;class=Gene","WBGene00006410")</f>
        <v>WBGene00006410</v>
      </c>
      <c r="E13" t="s">
        <v>203</v>
      </c>
      <c r="F13" t="s">
        <v>204</v>
      </c>
      <c r="G13" t="s">
        <v>256</v>
      </c>
      <c r="H13" t="str">
        <f aca="true" t="shared" si="1" ref="H13:H18">HYPERLINK("http://www.wormbase.org/db/gene/gene?name=WBGene00006957;class=Gene","WBGene00006957")</f>
        <v>WBGene00006957</v>
      </c>
      <c r="I13" t="s">
        <v>257</v>
      </c>
      <c r="J13" t="s">
        <v>258</v>
      </c>
      <c r="K13">
        <v>6</v>
      </c>
      <c r="L13" t="s">
        <v>330</v>
      </c>
      <c r="M13" t="s">
        <v>323</v>
      </c>
      <c r="N13">
        <v>45964.1</v>
      </c>
      <c r="O13">
        <v>71</v>
      </c>
      <c r="P13" t="s">
        <v>169</v>
      </c>
      <c r="Q13">
        <v>556</v>
      </c>
    </row>
    <row r="14" spans="1:17" ht="12">
      <c r="A14" t="s">
        <v>62</v>
      </c>
      <c r="B14" t="s">
        <v>63</v>
      </c>
      <c r="C14">
        <v>1</v>
      </c>
      <c r="D14" t="str">
        <f>HYPERLINK("http://www.wormbase.org/db/gene/gene?name=WBGene00006791;class=Gene","WBGene00006791")</f>
        <v>WBGene00006791</v>
      </c>
      <c r="E14" t="s">
        <v>64</v>
      </c>
      <c r="F14" t="s">
        <v>52</v>
      </c>
      <c r="G14" t="s">
        <v>256</v>
      </c>
      <c r="H14" t="str">
        <f t="shared" si="1"/>
        <v>WBGene00006957</v>
      </c>
      <c r="I14" t="s">
        <v>257</v>
      </c>
      <c r="J14" t="s">
        <v>258</v>
      </c>
      <c r="K14">
        <v>2</v>
      </c>
      <c r="L14" t="s">
        <v>330</v>
      </c>
      <c r="M14" t="s">
        <v>316</v>
      </c>
      <c r="N14">
        <v>23623900</v>
      </c>
      <c r="O14">
        <v>7</v>
      </c>
      <c r="P14" t="s">
        <v>61</v>
      </c>
      <c r="Q14">
        <v>567</v>
      </c>
    </row>
    <row r="15" spans="1:17" ht="12">
      <c r="A15" t="s">
        <v>196</v>
      </c>
      <c r="B15" t="s">
        <v>263</v>
      </c>
      <c r="C15">
        <v>1</v>
      </c>
      <c r="D15" t="str">
        <f>HYPERLINK("http://www.wormbase.org/db/gene/gene?name=WBGene00003086;class=Gene","WBGene00003086")</f>
        <v>WBGene00003086</v>
      </c>
      <c r="E15" t="s">
        <v>264</v>
      </c>
      <c r="F15" t="s">
        <v>312</v>
      </c>
      <c r="G15" t="s">
        <v>256</v>
      </c>
      <c r="H15" t="str">
        <f t="shared" si="1"/>
        <v>WBGene00006957</v>
      </c>
      <c r="I15" t="s">
        <v>257</v>
      </c>
      <c r="J15" t="s">
        <v>258</v>
      </c>
      <c r="K15">
        <v>2</v>
      </c>
      <c r="L15" t="s">
        <v>330</v>
      </c>
      <c r="M15" t="s">
        <v>316</v>
      </c>
      <c r="N15">
        <v>240387</v>
      </c>
      <c r="O15">
        <v>80</v>
      </c>
      <c r="P15" t="s">
        <v>200</v>
      </c>
      <c r="Q15">
        <v>569</v>
      </c>
    </row>
    <row r="16" spans="1:17" ht="12">
      <c r="A16" t="s">
        <v>107</v>
      </c>
      <c r="B16" t="s">
        <v>159</v>
      </c>
      <c r="C16">
        <v>2</v>
      </c>
      <c r="D16" t="str">
        <f>HYPERLINK("http://www.wormbase.org/db/gene/gene?name=WBGene00012891;class=Gene","WBGene00012891")</f>
        <v>WBGene00012891</v>
      </c>
      <c r="E16" t="s">
        <v>160</v>
      </c>
      <c r="F16" t="s">
        <v>312</v>
      </c>
      <c r="G16" t="s">
        <v>256</v>
      </c>
      <c r="H16" t="str">
        <f t="shared" si="1"/>
        <v>WBGene00006957</v>
      </c>
      <c r="I16" t="s">
        <v>257</v>
      </c>
      <c r="J16" t="s">
        <v>258</v>
      </c>
      <c r="K16">
        <v>3</v>
      </c>
      <c r="L16" t="s">
        <v>329</v>
      </c>
      <c r="M16" t="s">
        <v>316</v>
      </c>
      <c r="N16">
        <v>7062.81</v>
      </c>
      <c r="O16">
        <v>525</v>
      </c>
      <c r="P16" t="s">
        <v>114</v>
      </c>
      <c r="Q16">
        <v>605</v>
      </c>
    </row>
    <row r="17" spans="1:17" ht="12">
      <c r="A17" t="s">
        <v>129</v>
      </c>
      <c r="B17" t="s">
        <v>130</v>
      </c>
      <c r="C17">
        <v>1</v>
      </c>
      <c r="D17" t="str">
        <f>HYPERLINK("http://www.wormbase.org/db/gene/gene?name=WBGene00004951;class=Gene","WBGene00004951")</f>
        <v>WBGene00004951</v>
      </c>
      <c r="E17" t="s">
        <v>131</v>
      </c>
      <c r="F17" t="s">
        <v>132</v>
      </c>
      <c r="G17" t="s">
        <v>256</v>
      </c>
      <c r="H17" t="str">
        <f t="shared" si="1"/>
        <v>WBGene00006957</v>
      </c>
      <c r="I17" t="s">
        <v>257</v>
      </c>
      <c r="J17" t="s">
        <v>258</v>
      </c>
      <c r="K17">
        <v>2</v>
      </c>
      <c r="L17" t="s">
        <v>330</v>
      </c>
      <c r="M17" t="s">
        <v>316</v>
      </c>
      <c r="N17">
        <v>3446940</v>
      </c>
      <c r="O17">
        <v>55</v>
      </c>
      <c r="P17" t="s">
        <v>135</v>
      </c>
      <c r="Q17">
        <v>606</v>
      </c>
    </row>
    <row r="18" spans="1:17" ht="12">
      <c r="A18" t="s">
        <v>25</v>
      </c>
      <c r="B18" t="s">
        <v>26</v>
      </c>
      <c r="C18">
        <v>1</v>
      </c>
      <c r="D18" t="str">
        <f>HYPERLINK("http://www.wormbase.org/db/gene/gene?name=WBGene00013724;class=Gene","WBGene00013724")</f>
        <v>WBGene00013724</v>
      </c>
      <c r="E18" t="s">
        <v>26</v>
      </c>
      <c r="F18" t="s">
        <v>312</v>
      </c>
      <c r="G18" t="s">
        <v>256</v>
      </c>
      <c r="H18" t="str">
        <f t="shared" si="1"/>
        <v>WBGene00006957</v>
      </c>
      <c r="I18" t="s">
        <v>257</v>
      </c>
      <c r="J18" t="s">
        <v>258</v>
      </c>
      <c r="K18">
        <v>1</v>
      </c>
      <c r="L18" t="s">
        <v>330</v>
      </c>
      <c r="M18" t="s">
        <v>316</v>
      </c>
      <c r="N18">
        <v>1327.62</v>
      </c>
      <c r="O18">
        <v>944</v>
      </c>
      <c r="P18" t="s">
        <v>40</v>
      </c>
      <c r="Q18">
        <v>624</v>
      </c>
    </row>
    <row r="19" spans="1:17" ht="12">
      <c r="A19" t="s">
        <v>73</v>
      </c>
      <c r="B19" t="s">
        <v>74</v>
      </c>
      <c r="C19">
        <v>1</v>
      </c>
      <c r="D19" t="str">
        <f>HYPERLINK("http://www.wormbase.org/db/gene/gene?name=WBGene00017298;class=Gene","WBGene00017298")</f>
        <v>WBGene00017298</v>
      </c>
      <c r="E19" t="s">
        <v>75</v>
      </c>
      <c r="F19" t="s">
        <v>312</v>
      </c>
      <c r="G19" t="s">
        <v>285</v>
      </c>
      <c r="H19" t="str">
        <f aca="true" t="shared" si="2" ref="H19:H25">HYPERLINK("http://www.wormbase.org/db/gene/gene?name=WBGene00004723;class=Gene","WBGene00004723")</f>
        <v>WBGene00004723</v>
      </c>
      <c r="I19" t="s">
        <v>286</v>
      </c>
      <c r="J19" t="s">
        <v>287</v>
      </c>
      <c r="K19">
        <v>33</v>
      </c>
      <c r="L19" t="s">
        <v>330</v>
      </c>
      <c r="M19" t="s">
        <v>323</v>
      </c>
      <c r="N19">
        <v>1632030</v>
      </c>
      <c r="O19">
        <v>132</v>
      </c>
      <c r="P19" t="s">
        <v>182</v>
      </c>
      <c r="Q19">
        <v>311</v>
      </c>
    </row>
    <row r="20" spans="1:17" ht="12">
      <c r="A20" t="s">
        <v>178</v>
      </c>
      <c r="B20" t="s">
        <v>179</v>
      </c>
      <c r="C20">
        <v>1</v>
      </c>
      <c r="D20" t="str">
        <f>HYPERLINK("http://www.wormbase.org/db/gene/gene?name=WBGene00010776;class=Gene","WBGene00010776")</f>
        <v>WBGene00010776</v>
      </c>
      <c r="E20" t="s">
        <v>180</v>
      </c>
      <c r="F20" t="s">
        <v>312</v>
      </c>
      <c r="G20" t="s">
        <v>285</v>
      </c>
      <c r="H20" t="str">
        <f t="shared" si="2"/>
        <v>WBGene00004723</v>
      </c>
      <c r="I20" t="s">
        <v>286</v>
      </c>
      <c r="J20" t="s">
        <v>287</v>
      </c>
      <c r="K20">
        <v>3</v>
      </c>
      <c r="L20" t="s">
        <v>330</v>
      </c>
      <c r="M20" t="s">
        <v>313</v>
      </c>
      <c r="N20">
        <v>93637.1</v>
      </c>
      <c r="O20">
        <v>282</v>
      </c>
      <c r="P20" t="s">
        <v>182</v>
      </c>
      <c r="Q20">
        <v>311</v>
      </c>
    </row>
    <row r="21" spans="1:17" ht="12">
      <c r="A21" t="s">
        <v>115</v>
      </c>
      <c r="B21" t="s">
        <v>159</v>
      </c>
      <c r="C21">
        <v>3</v>
      </c>
      <c r="D21" t="str">
        <f>HYPERLINK("http://www.wormbase.org/db/gene/gene?name=WBGene00012891;class=Gene","WBGene00012891")</f>
        <v>WBGene00012891</v>
      </c>
      <c r="E21" t="s">
        <v>160</v>
      </c>
      <c r="F21" t="s">
        <v>312</v>
      </c>
      <c r="G21" t="s">
        <v>285</v>
      </c>
      <c r="H21" t="str">
        <f t="shared" si="2"/>
        <v>WBGene00004723</v>
      </c>
      <c r="I21" t="s">
        <v>286</v>
      </c>
      <c r="J21" t="s">
        <v>287</v>
      </c>
      <c r="K21">
        <v>23</v>
      </c>
      <c r="L21" t="s">
        <v>329</v>
      </c>
      <c r="M21" t="s">
        <v>323</v>
      </c>
      <c r="N21">
        <v>10336.9</v>
      </c>
      <c r="O21">
        <v>271</v>
      </c>
      <c r="P21" t="s">
        <v>82</v>
      </c>
      <c r="Q21">
        <v>315</v>
      </c>
    </row>
    <row r="22" spans="1:17" ht="12">
      <c r="A22" t="s">
        <v>129</v>
      </c>
      <c r="B22" t="s">
        <v>130</v>
      </c>
      <c r="C22">
        <v>1</v>
      </c>
      <c r="D22" t="str">
        <f>HYPERLINK("http://www.wormbase.org/db/gene/gene?name=WBGene00004951;class=Gene","WBGene00004951")</f>
        <v>WBGene00004951</v>
      </c>
      <c r="E22" t="s">
        <v>131</v>
      </c>
      <c r="F22" t="s">
        <v>132</v>
      </c>
      <c r="G22" t="s">
        <v>285</v>
      </c>
      <c r="H22" t="str">
        <f t="shared" si="2"/>
        <v>WBGene00004723</v>
      </c>
      <c r="I22" t="s">
        <v>286</v>
      </c>
      <c r="J22" t="s">
        <v>287</v>
      </c>
      <c r="K22">
        <v>4</v>
      </c>
      <c r="L22" t="s">
        <v>330</v>
      </c>
      <c r="M22" t="s">
        <v>313</v>
      </c>
      <c r="N22">
        <v>346467</v>
      </c>
      <c r="O22">
        <v>139</v>
      </c>
      <c r="P22" t="s">
        <v>134</v>
      </c>
      <c r="Q22">
        <v>345</v>
      </c>
    </row>
    <row r="23" spans="1:17" ht="12">
      <c r="A23" t="s">
        <v>307</v>
      </c>
      <c r="B23" t="s">
        <v>308</v>
      </c>
      <c r="C23">
        <v>1</v>
      </c>
      <c r="D23" t="str">
        <f>HYPERLINK("http://www.wormbase.org/db/gene/gene?name=WBGene00015146;class=Gene","WBGene00015146")</f>
        <v>WBGene00015146</v>
      </c>
      <c r="E23" t="s">
        <v>309</v>
      </c>
      <c r="F23" t="s">
        <v>310</v>
      </c>
      <c r="G23" t="s">
        <v>285</v>
      </c>
      <c r="H23" t="str">
        <f t="shared" si="2"/>
        <v>WBGene00004723</v>
      </c>
      <c r="I23" t="s">
        <v>286</v>
      </c>
      <c r="J23" t="s">
        <v>287</v>
      </c>
      <c r="K23">
        <v>7</v>
      </c>
      <c r="L23" t="s">
        <v>330</v>
      </c>
      <c r="M23" t="s">
        <v>313</v>
      </c>
      <c r="N23">
        <v>1228610</v>
      </c>
      <c r="O23">
        <v>18</v>
      </c>
      <c r="P23" t="s">
        <v>288</v>
      </c>
      <c r="Q23">
        <v>347</v>
      </c>
    </row>
    <row r="24" spans="1:17" ht="12">
      <c r="A24" t="s">
        <v>25</v>
      </c>
      <c r="B24" t="s">
        <v>26</v>
      </c>
      <c r="C24">
        <v>1</v>
      </c>
      <c r="D24" t="str">
        <f>HYPERLINK("http://www.wormbase.org/db/gene/gene?name=WBGene00013724;class=Gene","WBGene00013724")</f>
        <v>WBGene00013724</v>
      </c>
      <c r="E24" t="s">
        <v>26</v>
      </c>
      <c r="F24" t="s">
        <v>312</v>
      </c>
      <c r="G24" t="s">
        <v>285</v>
      </c>
      <c r="H24" t="str">
        <f t="shared" si="2"/>
        <v>WBGene00004723</v>
      </c>
      <c r="I24" t="s">
        <v>286</v>
      </c>
      <c r="J24" t="s">
        <v>287</v>
      </c>
      <c r="K24">
        <v>21</v>
      </c>
      <c r="L24" t="s">
        <v>330</v>
      </c>
      <c r="M24" t="s">
        <v>323</v>
      </c>
      <c r="N24">
        <v>1327.62</v>
      </c>
      <c r="O24">
        <v>944</v>
      </c>
      <c r="P24" t="s">
        <v>37</v>
      </c>
      <c r="Q24">
        <v>360</v>
      </c>
    </row>
    <row r="25" spans="1:17" ht="12">
      <c r="A25" t="s">
        <v>62</v>
      </c>
      <c r="B25" t="s">
        <v>63</v>
      </c>
      <c r="C25">
        <v>1</v>
      </c>
      <c r="D25" t="str">
        <f>HYPERLINK("http://www.wormbase.org/db/gene/gene?name=WBGene00006791;class=Gene","WBGene00006791")</f>
        <v>WBGene00006791</v>
      </c>
      <c r="E25" t="s">
        <v>64</v>
      </c>
      <c r="F25" t="s">
        <v>52</v>
      </c>
      <c r="G25" t="s">
        <v>285</v>
      </c>
      <c r="H25" t="str">
        <f t="shared" si="2"/>
        <v>WBGene00004723</v>
      </c>
      <c r="I25" t="s">
        <v>286</v>
      </c>
      <c r="J25" t="s">
        <v>287</v>
      </c>
      <c r="K25">
        <v>1</v>
      </c>
      <c r="L25" t="s">
        <v>330</v>
      </c>
      <c r="M25" t="s">
        <v>313</v>
      </c>
      <c r="N25">
        <v>841546</v>
      </c>
      <c r="O25">
        <v>81</v>
      </c>
      <c r="P25" t="s">
        <v>58</v>
      </c>
      <c r="Q25">
        <v>364</v>
      </c>
    </row>
    <row r="26" spans="1:17" ht="12">
      <c r="A26" t="s">
        <v>227</v>
      </c>
      <c r="B26" t="s">
        <v>228</v>
      </c>
      <c r="C26">
        <v>1</v>
      </c>
      <c r="D26" t="str">
        <f>HYPERLINK("http://www.wormbase.org/db/gene/gene?name=WBGene00009886;class=Gene","WBGene00009886")</f>
        <v>WBGene00009886</v>
      </c>
      <c r="E26" t="s">
        <v>228</v>
      </c>
      <c r="F26" t="s">
        <v>312</v>
      </c>
      <c r="G26" t="s">
        <v>266</v>
      </c>
      <c r="H26" t="str">
        <f aca="true" t="shared" si="3" ref="H26:H31">HYPERLINK("http://www.wormbase.org/db/gene/gene?name=WBGene00007486;class=Gene","WBGene00007486")</f>
        <v>WBGene00007486</v>
      </c>
      <c r="I26" t="s">
        <v>266</v>
      </c>
      <c r="J26" t="s">
        <v>312</v>
      </c>
      <c r="K26">
        <v>32</v>
      </c>
      <c r="L26" t="s">
        <v>330</v>
      </c>
      <c r="M26" t="s">
        <v>323</v>
      </c>
      <c r="N26">
        <v>477.15</v>
      </c>
      <c r="O26">
        <v>955</v>
      </c>
      <c r="P26" t="s">
        <v>233</v>
      </c>
      <c r="Q26">
        <v>71</v>
      </c>
    </row>
    <row r="27" spans="1:17" ht="12">
      <c r="A27" t="s">
        <v>121</v>
      </c>
      <c r="B27" t="s">
        <v>122</v>
      </c>
      <c r="C27">
        <v>1</v>
      </c>
      <c r="D27" t="str">
        <f>HYPERLINK("http://www.wormbase.org/db/gene/gene?name=WBGene00006513;class=Gene","WBGene00006513")</f>
        <v>WBGene00006513</v>
      </c>
      <c r="E27" t="s">
        <v>123</v>
      </c>
      <c r="F27" t="s">
        <v>312</v>
      </c>
      <c r="G27" t="s">
        <v>266</v>
      </c>
      <c r="H27" t="str">
        <f t="shared" si="3"/>
        <v>WBGene00007486</v>
      </c>
      <c r="I27" t="s">
        <v>266</v>
      </c>
      <c r="J27" t="s">
        <v>312</v>
      </c>
      <c r="K27">
        <v>37</v>
      </c>
      <c r="L27" t="s">
        <v>330</v>
      </c>
      <c r="M27" t="s">
        <v>323</v>
      </c>
      <c r="N27">
        <v>44097.5</v>
      </c>
      <c r="O27">
        <v>91</v>
      </c>
      <c r="P27" t="s">
        <v>168</v>
      </c>
      <c r="Q27">
        <v>108</v>
      </c>
    </row>
    <row r="28" spans="1:17" ht="12">
      <c r="A28" t="s">
        <v>163</v>
      </c>
      <c r="B28" t="s">
        <v>164</v>
      </c>
      <c r="C28">
        <v>1</v>
      </c>
      <c r="D28" t="str">
        <f>HYPERLINK("http://www.wormbase.org/db/gene/gene?name=WBGene00010898;class=Gene","WBGene00010898")</f>
        <v>WBGene00010898</v>
      </c>
      <c r="E28" t="s">
        <v>165</v>
      </c>
      <c r="F28" t="s">
        <v>166</v>
      </c>
      <c r="G28" t="s">
        <v>266</v>
      </c>
      <c r="H28" t="str">
        <f t="shared" si="3"/>
        <v>WBGene00007486</v>
      </c>
      <c r="I28" t="s">
        <v>266</v>
      </c>
      <c r="J28" t="s">
        <v>312</v>
      </c>
      <c r="K28">
        <v>8</v>
      </c>
      <c r="L28" t="s">
        <v>330</v>
      </c>
      <c r="M28" t="s">
        <v>316</v>
      </c>
      <c r="N28">
        <v>39039.2</v>
      </c>
      <c r="O28">
        <v>184</v>
      </c>
      <c r="P28" t="s">
        <v>168</v>
      </c>
      <c r="Q28">
        <v>108</v>
      </c>
    </row>
    <row r="29" spans="1:17" ht="12">
      <c r="A29" t="s">
        <v>212</v>
      </c>
      <c r="B29" t="s">
        <v>213</v>
      </c>
      <c r="C29">
        <v>1</v>
      </c>
      <c r="D29" t="str">
        <f>HYPERLINK("http://www.wormbase.org/db/gene/gene?name=WBGene00002035;class=Gene","WBGene00002035")</f>
        <v>WBGene00002035</v>
      </c>
      <c r="E29" t="s">
        <v>214</v>
      </c>
      <c r="F29" t="s">
        <v>208</v>
      </c>
      <c r="G29" t="s">
        <v>266</v>
      </c>
      <c r="H29" t="str">
        <f t="shared" si="3"/>
        <v>WBGene00007486</v>
      </c>
      <c r="I29" t="s">
        <v>266</v>
      </c>
      <c r="J29" t="s">
        <v>312</v>
      </c>
      <c r="K29">
        <v>27</v>
      </c>
      <c r="L29" t="s">
        <v>330</v>
      </c>
      <c r="M29" t="s">
        <v>316</v>
      </c>
      <c r="N29">
        <v>28751.3</v>
      </c>
      <c r="O29">
        <v>245</v>
      </c>
      <c r="P29" t="s">
        <v>209</v>
      </c>
      <c r="Q29">
        <v>239</v>
      </c>
    </row>
    <row r="30" spans="1:17" ht="12">
      <c r="A30" t="s">
        <v>112</v>
      </c>
      <c r="B30" t="s">
        <v>122</v>
      </c>
      <c r="C30">
        <v>3</v>
      </c>
      <c r="D30" t="str">
        <f>HYPERLINK("http://www.wormbase.org/db/gene/gene?name=WBGene00006513;class=Gene","WBGene00006513")</f>
        <v>WBGene00006513</v>
      </c>
      <c r="E30" t="s">
        <v>123</v>
      </c>
      <c r="F30" t="s">
        <v>312</v>
      </c>
      <c r="G30" t="s">
        <v>266</v>
      </c>
      <c r="H30" t="str">
        <f t="shared" si="3"/>
        <v>WBGene00007486</v>
      </c>
      <c r="I30" t="s">
        <v>266</v>
      </c>
      <c r="J30" t="s">
        <v>312</v>
      </c>
      <c r="K30">
        <v>50</v>
      </c>
      <c r="L30" t="s">
        <v>330</v>
      </c>
      <c r="M30" t="s">
        <v>323</v>
      </c>
      <c r="N30">
        <v>29099300</v>
      </c>
      <c r="O30">
        <v>1</v>
      </c>
      <c r="P30" t="s">
        <v>106</v>
      </c>
      <c r="Q30">
        <v>343</v>
      </c>
    </row>
    <row r="31" spans="1:17" ht="12">
      <c r="A31" t="s">
        <v>105</v>
      </c>
      <c r="B31" t="s">
        <v>122</v>
      </c>
      <c r="C31">
        <v>2</v>
      </c>
      <c r="D31" t="str">
        <f>HYPERLINK("http://www.wormbase.org/db/gene/gene?name=WBGene00006513;class=Gene","WBGene00006513")</f>
        <v>WBGene00006513</v>
      </c>
      <c r="E31" t="s">
        <v>123</v>
      </c>
      <c r="F31" t="s">
        <v>312</v>
      </c>
      <c r="G31" t="s">
        <v>266</v>
      </c>
      <c r="H31" t="str">
        <f t="shared" si="3"/>
        <v>WBGene00007486</v>
      </c>
      <c r="I31" t="s">
        <v>266</v>
      </c>
      <c r="J31" t="s">
        <v>312</v>
      </c>
      <c r="K31">
        <v>53</v>
      </c>
      <c r="L31" t="s">
        <v>330</v>
      </c>
      <c r="M31" t="s">
        <v>323</v>
      </c>
      <c r="N31">
        <v>381502</v>
      </c>
      <c r="O31">
        <v>28</v>
      </c>
      <c r="P31" t="s">
        <v>106</v>
      </c>
      <c r="Q31">
        <v>343</v>
      </c>
    </row>
    <row r="32" spans="1:17" ht="12">
      <c r="A32" t="s">
        <v>73</v>
      </c>
      <c r="B32" t="s">
        <v>74</v>
      </c>
      <c r="C32">
        <v>1</v>
      </c>
      <c r="D32" t="str">
        <f>HYPERLINK("http://www.wormbase.org/db/gene/gene?name=WBGene00017298;class=Gene","WBGene00017298")</f>
        <v>WBGene00017298</v>
      </c>
      <c r="E32" t="s">
        <v>75</v>
      </c>
      <c r="F32" t="s">
        <v>312</v>
      </c>
      <c r="G32" t="s">
        <v>161</v>
      </c>
      <c r="H32" t="str">
        <f>HYPERLINK("http://www.wormbase.org/db/gene/gene?name=WBGene00000100;class=Gene","WBGene00000100")</f>
        <v>WBGene00000100</v>
      </c>
      <c r="I32" t="s">
        <v>162</v>
      </c>
      <c r="J32" t="s">
        <v>156</v>
      </c>
      <c r="K32">
        <v>10</v>
      </c>
      <c r="L32" t="s">
        <v>330</v>
      </c>
      <c r="M32" t="s">
        <v>313</v>
      </c>
      <c r="N32">
        <v>3720990</v>
      </c>
      <c r="O32">
        <v>105</v>
      </c>
      <c r="P32" t="s">
        <v>76</v>
      </c>
      <c r="Q32">
        <v>22</v>
      </c>
    </row>
    <row r="33" spans="1:17" ht="12">
      <c r="A33" t="s">
        <v>62</v>
      </c>
      <c r="B33" t="s">
        <v>63</v>
      </c>
      <c r="C33">
        <v>1</v>
      </c>
      <c r="D33" t="str">
        <f>HYPERLINK("http://www.wormbase.org/db/gene/gene?name=WBGene00006791;class=Gene","WBGene00006791")</f>
        <v>WBGene00006791</v>
      </c>
      <c r="E33" t="s">
        <v>64</v>
      </c>
      <c r="F33" t="s">
        <v>52</v>
      </c>
      <c r="G33" t="s">
        <v>161</v>
      </c>
      <c r="H33" t="str">
        <f>HYPERLINK("http://www.wormbase.org/db/gene/gene?name=WBGene00000100;class=Gene","WBGene00000100")</f>
        <v>WBGene00000100</v>
      </c>
      <c r="I33" t="s">
        <v>162</v>
      </c>
      <c r="J33" t="s">
        <v>156</v>
      </c>
      <c r="K33">
        <v>4</v>
      </c>
      <c r="L33" t="s">
        <v>330</v>
      </c>
      <c r="M33" t="s">
        <v>313</v>
      </c>
      <c r="N33">
        <v>6880880</v>
      </c>
      <c r="O33">
        <v>65</v>
      </c>
      <c r="P33" t="s">
        <v>53</v>
      </c>
      <c r="Q33">
        <v>24</v>
      </c>
    </row>
    <row r="34" spans="1:17" ht="12">
      <c r="A34" t="s">
        <v>44</v>
      </c>
      <c r="B34" t="s">
        <v>45</v>
      </c>
      <c r="C34">
        <v>2</v>
      </c>
      <c r="D34" t="str">
        <f>HYPERLINK("http://www.wormbase.org/db/gene/gene?name=WBGene00006887;class=Gene","WBGene00006887")</f>
        <v>WBGene00006887</v>
      </c>
      <c r="E34" t="s">
        <v>46</v>
      </c>
      <c r="F34" t="s">
        <v>47</v>
      </c>
      <c r="G34" t="s">
        <v>161</v>
      </c>
      <c r="H34" t="str">
        <f>HYPERLINK("http://www.wormbase.org/db/gene/gene?name=WBGene00000100;class=Gene","WBGene00000100")</f>
        <v>WBGene00000100</v>
      </c>
      <c r="I34" t="s">
        <v>162</v>
      </c>
      <c r="J34" t="s">
        <v>156</v>
      </c>
      <c r="K34">
        <v>1</v>
      </c>
      <c r="L34" t="s">
        <v>330</v>
      </c>
      <c r="M34" t="s">
        <v>313</v>
      </c>
      <c r="N34">
        <v>1722</v>
      </c>
      <c r="O34">
        <v>849</v>
      </c>
      <c r="P34" t="s">
        <v>48</v>
      </c>
      <c r="Q34">
        <v>103</v>
      </c>
    </row>
    <row r="35" spans="1:17" ht="12">
      <c r="A35" t="s">
        <v>25</v>
      </c>
      <c r="B35" t="s">
        <v>26</v>
      </c>
      <c r="C35">
        <v>1</v>
      </c>
      <c r="D35" t="str">
        <f>HYPERLINK("http://www.wormbase.org/db/gene/gene?name=WBGene00013724;class=Gene","WBGene00013724")</f>
        <v>WBGene00013724</v>
      </c>
      <c r="E35" t="s">
        <v>26</v>
      </c>
      <c r="F35" t="s">
        <v>312</v>
      </c>
      <c r="G35" t="s">
        <v>161</v>
      </c>
      <c r="H35" t="str">
        <f>HYPERLINK("http://www.wormbase.org/db/gene/gene?name=WBGene00000100;class=Gene","WBGene00000100")</f>
        <v>WBGene00000100</v>
      </c>
      <c r="I35" t="s">
        <v>162</v>
      </c>
      <c r="J35" t="s">
        <v>156</v>
      </c>
      <c r="K35">
        <v>3</v>
      </c>
      <c r="L35" t="s">
        <v>330</v>
      </c>
      <c r="M35" t="s">
        <v>313</v>
      </c>
      <c r="N35">
        <v>16053.9</v>
      </c>
      <c r="O35">
        <v>77</v>
      </c>
      <c r="P35" t="s">
        <v>27</v>
      </c>
      <c r="Q35">
        <v>105</v>
      </c>
    </row>
    <row r="36" spans="1:17" ht="12">
      <c r="A36" t="s">
        <v>73</v>
      </c>
      <c r="B36" t="s">
        <v>74</v>
      </c>
      <c r="C36">
        <v>1</v>
      </c>
      <c r="D36" t="str">
        <f>HYPERLINK("http://www.wormbase.org/db/gene/gene?name=WBGene00017298;class=Gene","WBGene00017298")</f>
        <v>WBGene00017298</v>
      </c>
      <c r="E36" t="s">
        <v>75</v>
      </c>
      <c r="F36" t="s">
        <v>312</v>
      </c>
      <c r="G36" t="s">
        <v>69</v>
      </c>
      <c r="H36" t="str">
        <f>HYPERLINK("http://www.wormbase.org/db/gene/gene?name=WBGene00006444;class=Gene","WBGene00006444")</f>
        <v>WBGene00006444</v>
      </c>
      <c r="I36" t="s">
        <v>70</v>
      </c>
      <c r="J36" t="s">
        <v>312</v>
      </c>
      <c r="K36">
        <v>4</v>
      </c>
      <c r="L36" t="s">
        <v>330</v>
      </c>
      <c r="M36" t="s">
        <v>313</v>
      </c>
      <c r="N36">
        <v>75271900</v>
      </c>
      <c r="O36">
        <v>2</v>
      </c>
      <c r="P36" t="s">
        <v>71</v>
      </c>
      <c r="Q36">
        <v>718</v>
      </c>
    </row>
    <row r="37" spans="1:17" ht="12">
      <c r="A37" t="s">
        <v>25</v>
      </c>
      <c r="B37" t="s">
        <v>26</v>
      </c>
      <c r="C37">
        <v>1</v>
      </c>
      <c r="D37" t="str">
        <f>HYPERLINK("http://www.wormbase.org/db/gene/gene?name=WBGene00013724;class=Gene","WBGene00013724")</f>
        <v>WBGene00013724</v>
      </c>
      <c r="E37" t="s">
        <v>26</v>
      </c>
      <c r="F37" t="s">
        <v>312</v>
      </c>
      <c r="G37" t="s">
        <v>69</v>
      </c>
      <c r="H37" t="str">
        <f>HYPERLINK("http://www.wormbase.org/db/gene/gene?name=WBGene00006444;class=Gene","WBGene00006444")</f>
        <v>WBGene00006444</v>
      </c>
      <c r="I37" t="s">
        <v>70</v>
      </c>
      <c r="J37" t="s">
        <v>312</v>
      </c>
      <c r="K37">
        <v>1</v>
      </c>
      <c r="L37" t="s">
        <v>330</v>
      </c>
      <c r="M37" t="s">
        <v>313</v>
      </c>
      <c r="N37">
        <v>1327.62</v>
      </c>
      <c r="O37">
        <v>944</v>
      </c>
      <c r="P37" t="s">
        <v>38</v>
      </c>
      <c r="Q37">
        <v>802</v>
      </c>
    </row>
    <row r="38" spans="1:17" ht="12">
      <c r="A38" t="s">
        <v>100</v>
      </c>
      <c r="B38" t="s">
        <v>101</v>
      </c>
      <c r="C38">
        <v>1</v>
      </c>
      <c r="D38" t="str">
        <f>HYPERLINK("http://www.wormbase.org/db/gene/gene?name=WBGene00019487;class=Gene","WBGene00019487")</f>
        <v>WBGene00019487</v>
      </c>
      <c r="E38" t="s">
        <v>102</v>
      </c>
      <c r="F38" t="s">
        <v>312</v>
      </c>
      <c r="G38" t="s">
        <v>267</v>
      </c>
      <c r="H38" t="str">
        <f>HYPERLINK("http://www.wormbase.org/db/gene/gene?name=WBGene00016534;class=Gene","WBGene00016534")</f>
        <v>WBGene00016534</v>
      </c>
      <c r="I38" t="s">
        <v>267</v>
      </c>
      <c r="J38" t="s">
        <v>268</v>
      </c>
      <c r="K38">
        <v>2</v>
      </c>
      <c r="L38" t="s">
        <v>330</v>
      </c>
      <c r="M38" t="s">
        <v>313</v>
      </c>
      <c r="N38">
        <v>8764.57</v>
      </c>
      <c r="O38">
        <v>452</v>
      </c>
      <c r="P38" t="s">
        <v>83</v>
      </c>
      <c r="Q38">
        <v>308</v>
      </c>
    </row>
    <row r="39" spans="1:17" ht="12">
      <c r="A39" t="s">
        <v>62</v>
      </c>
      <c r="B39" t="s">
        <v>63</v>
      </c>
      <c r="C39">
        <v>1</v>
      </c>
      <c r="D39" t="str">
        <f>HYPERLINK("http://www.wormbase.org/db/gene/gene?name=WBGene00006791;class=Gene","WBGene00006791")</f>
        <v>WBGene00006791</v>
      </c>
      <c r="E39" t="s">
        <v>64</v>
      </c>
      <c r="F39" t="s">
        <v>52</v>
      </c>
      <c r="G39" t="s">
        <v>267</v>
      </c>
      <c r="H39" t="str">
        <f>HYPERLINK("http://www.wormbase.org/db/gene/gene?name=WBGene00016534;class=Gene","WBGene00016534")</f>
        <v>WBGene00016534</v>
      </c>
      <c r="I39" t="s">
        <v>267</v>
      </c>
      <c r="J39" t="s">
        <v>268</v>
      </c>
      <c r="K39">
        <v>2</v>
      </c>
      <c r="L39" t="s">
        <v>330</v>
      </c>
      <c r="M39" t="s">
        <v>313</v>
      </c>
      <c r="N39">
        <v>65048.7</v>
      </c>
      <c r="O39">
        <v>393</v>
      </c>
      <c r="P39" t="s">
        <v>55</v>
      </c>
      <c r="Q39">
        <v>311</v>
      </c>
    </row>
    <row r="40" spans="1:17" ht="12">
      <c r="A40" t="s">
        <v>62</v>
      </c>
      <c r="B40" t="s">
        <v>63</v>
      </c>
      <c r="C40">
        <v>1</v>
      </c>
      <c r="D40" t="str">
        <f>HYPERLINK("http://www.wormbase.org/db/gene/gene?name=WBGene00006791;class=Gene","WBGene00006791")</f>
        <v>WBGene00006791</v>
      </c>
      <c r="E40" t="s">
        <v>64</v>
      </c>
      <c r="F40" t="s">
        <v>52</v>
      </c>
      <c r="G40" t="s">
        <v>157</v>
      </c>
      <c r="H40" t="str">
        <f>HYPERLINK("http://www.wormbase.org/db/gene/gene?name=WBGene00008081;class=Gene","WBGene00008081")</f>
        <v>WBGene00008081</v>
      </c>
      <c r="I40" t="s">
        <v>158</v>
      </c>
      <c r="J40" t="s">
        <v>312</v>
      </c>
      <c r="K40">
        <v>25</v>
      </c>
      <c r="L40" t="s">
        <v>330</v>
      </c>
      <c r="M40" t="s">
        <v>313</v>
      </c>
      <c r="N40">
        <v>165925</v>
      </c>
      <c r="O40">
        <v>278</v>
      </c>
      <c r="P40" t="s">
        <v>108</v>
      </c>
      <c r="Q40">
        <v>817</v>
      </c>
    </row>
    <row r="41" spans="1:17" ht="12">
      <c r="A41" t="s">
        <v>107</v>
      </c>
      <c r="B41" t="s">
        <v>159</v>
      </c>
      <c r="C41">
        <v>2</v>
      </c>
      <c r="D41" t="str">
        <f>HYPERLINK("http://www.wormbase.org/db/gene/gene?name=WBGene00012891;class=Gene","WBGene00012891")</f>
        <v>WBGene00012891</v>
      </c>
      <c r="E41" t="s">
        <v>160</v>
      </c>
      <c r="F41" t="s">
        <v>312</v>
      </c>
      <c r="G41" t="s">
        <v>157</v>
      </c>
      <c r="H41" t="str">
        <f>HYPERLINK("http://www.wormbase.org/db/gene/gene?name=WBGene00008081;class=Gene","WBGene00008081")</f>
        <v>WBGene00008081</v>
      </c>
      <c r="I41" t="s">
        <v>158</v>
      </c>
      <c r="J41" t="s">
        <v>312</v>
      </c>
      <c r="K41">
        <v>46</v>
      </c>
      <c r="L41" t="s">
        <v>329</v>
      </c>
      <c r="M41" t="s">
        <v>313</v>
      </c>
      <c r="N41">
        <v>10574.1</v>
      </c>
      <c r="O41">
        <v>310</v>
      </c>
      <c r="P41" t="s">
        <v>108</v>
      </c>
      <c r="Q41">
        <v>817</v>
      </c>
    </row>
    <row r="42" spans="1:17" ht="12">
      <c r="A42" t="s">
        <v>25</v>
      </c>
      <c r="B42" t="s">
        <v>26</v>
      </c>
      <c r="C42">
        <v>1</v>
      </c>
      <c r="D42" t="str">
        <f>HYPERLINK("http://www.wormbase.org/db/gene/gene?name=WBGene00013724;class=Gene","WBGene00013724")</f>
        <v>WBGene00013724</v>
      </c>
      <c r="E42" t="s">
        <v>26</v>
      </c>
      <c r="F42" t="s">
        <v>312</v>
      </c>
      <c r="G42" t="s">
        <v>315</v>
      </c>
      <c r="H42" t="str">
        <f>HYPERLINK("http://www.wormbase.org/db/gene/gene?name=WBGene00016792;class=Gene","WBGene00016792")</f>
        <v>WBGene00016792</v>
      </c>
      <c r="I42" t="s">
        <v>315</v>
      </c>
      <c r="J42" t="s">
        <v>312</v>
      </c>
      <c r="K42">
        <v>9</v>
      </c>
      <c r="L42" t="s">
        <v>330</v>
      </c>
      <c r="M42" t="s">
        <v>316</v>
      </c>
      <c r="N42">
        <v>1625.79</v>
      </c>
      <c r="O42">
        <v>684</v>
      </c>
      <c r="P42" t="s">
        <v>28</v>
      </c>
      <c r="Q42">
        <v>376</v>
      </c>
    </row>
    <row r="43" spans="1:17" ht="12">
      <c r="A43" t="s">
        <v>115</v>
      </c>
      <c r="B43" t="s">
        <v>159</v>
      </c>
      <c r="C43">
        <v>3</v>
      </c>
      <c r="D43" t="str">
        <f>HYPERLINK("http://www.wormbase.org/db/gene/gene?name=WBGene00012891;class=Gene","WBGene00012891")</f>
        <v>WBGene00012891</v>
      </c>
      <c r="E43" t="s">
        <v>160</v>
      </c>
      <c r="F43" t="s">
        <v>312</v>
      </c>
      <c r="G43" t="s">
        <v>315</v>
      </c>
      <c r="H43" t="str">
        <f>HYPERLINK("http://www.wormbase.org/db/gene/gene?name=WBGene00016792;class=Gene","WBGene00016792")</f>
        <v>WBGene00016792</v>
      </c>
      <c r="I43" t="s">
        <v>315</v>
      </c>
      <c r="J43" t="s">
        <v>312</v>
      </c>
      <c r="K43">
        <v>0</v>
      </c>
      <c r="L43" t="s">
        <v>329</v>
      </c>
      <c r="M43" t="s">
        <v>316</v>
      </c>
      <c r="N43">
        <v>7953.29</v>
      </c>
      <c r="O43">
        <v>294</v>
      </c>
      <c r="P43" t="s">
        <v>116</v>
      </c>
      <c r="Q43">
        <v>492</v>
      </c>
    </row>
    <row r="44" spans="1:17" ht="12">
      <c r="A44" t="s">
        <v>307</v>
      </c>
      <c r="B44" t="s">
        <v>308</v>
      </c>
      <c r="C44">
        <v>1</v>
      </c>
      <c r="D44" t="str">
        <f>HYPERLINK("http://www.wormbase.org/db/gene/gene?name=WBGene00015146;class=Gene","WBGene00015146")</f>
        <v>WBGene00015146</v>
      </c>
      <c r="E44" t="s">
        <v>309</v>
      </c>
      <c r="F44" t="s">
        <v>310</v>
      </c>
      <c r="G44" t="s">
        <v>315</v>
      </c>
      <c r="H44" t="str">
        <f>HYPERLINK("http://www.wormbase.org/db/gene/gene?name=WBGene00016792;class=Gene","WBGene00016792")</f>
        <v>WBGene00016792</v>
      </c>
      <c r="I44" t="s">
        <v>315</v>
      </c>
      <c r="J44" t="s">
        <v>312</v>
      </c>
      <c r="K44">
        <v>2</v>
      </c>
      <c r="L44" t="s">
        <v>330</v>
      </c>
      <c r="M44" t="s">
        <v>316</v>
      </c>
      <c r="N44">
        <v>759.036</v>
      </c>
      <c r="O44">
        <v>755</v>
      </c>
      <c r="P44" t="s">
        <v>317</v>
      </c>
      <c r="Q44">
        <v>494</v>
      </c>
    </row>
    <row r="45" spans="1:17" ht="12">
      <c r="A45" t="s">
        <v>212</v>
      </c>
      <c r="B45" t="s">
        <v>213</v>
      </c>
      <c r="C45">
        <v>1</v>
      </c>
      <c r="D45" t="str">
        <f>HYPERLINK("http://www.wormbase.org/db/gene/gene?name=WBGene00002035;class=Gene","WBGene00002035")</f>
        <v>WBGene00002035</v>
      </c>
      <c r="E45" t="s">
        <v>214</v>
      </c>
      <c r="F45" t="s">
        <v>208</v>
      </c>
      <c r="G45" t="s">
        <v>210</v>
      </c>
      <c r="H45" t="str">
        <f>HYPERLINK("http://www.wormbase.org/db/gene/gene?name=WBGene00017302;class=Gene","WBGene00017302")</f>
        <v>WBGene00017302</v>
      </c>
      <c r="I45" t="s">
        <v>210</v>
      </c>
      <c r="J45" t="s">
        <v>215</v>
      </c>
      <c r="K45">
        <v>127</v>
      </c>
      <c r="L45" t="s">
        <v>330</v>
      </c>
      <c r="M45" t="s">
        <v>323</v>
      </c>
      <c r="N45">
        <v>22289.3</v>
      </c>
      <c r="O45">
        <v>294</v>
      </c>
      <c r="P45" t="s">
        <v>216</v>
      </c>
      <c r="Q45">
        <v>1</v>
      </c>
    </row>
    <row r="46" spans="1:17" ht="12">
      <c r="A46" t="s">
        <v>149</v>
      </c>
      <c r="B46" t="s">
        <v>150</v>
      </c>
      <c r="C46">
        <v>1</v>
      </c>
      <c r="D46" t="str">
        <f>HYPERLINK("http://www.wormbase.org/db/gene/gene?name=WBGene00018467;class=Gene","WBGene00018467")</f>
        <v>WBGene00018467</v>
      </c>
      <c r="E46" t="s">
        <v>151</v>
      </c>
      <c r="F46" t="s">
        <v>152</v>
      </c>
      <c r="G46" t="s">
        <v>210</v>
      </c>
      <c r="H46" t="str">
        <f>HYPERLINK("http://www.wormbase.org/db/gene/gene?name=WBGene00017302;class=Gene","WBGene00017302")</f>
        <v>WBGene00017302</v>
      </c>
      <c r="I46" t="s">
        <v>210</v>
      </c>
      <c r="J46" t="s">
        <v>215</v>
      </c>
      <c r="K46">
        <v>124</v>
      </c>
      <c r="L46" t="s">
        <v>330</v>
      </c>
      <c r="M46" t="s">
        <v>323</v>
      </c>
      <c r="N46">
        <v>22917.2</v>
      </c>
      <c r="O46">
        <v>201</v>
      </c>
      <c r="P46" t="s">
        <v>154</v>
      </c>
      <c r="Q46">
        <v>123</v>
      </c>
    </row>
    <row r="47" spans="1:17" ht="12">
      <c r="A47" t="s">
        <v>44</v>
      </c>
      <c r="B47" t="s">
        <v>45</v>
      </c>
      <c r="C47">
        <v>2</v>
      </c>
      <c r="D47" t="str">
        <f>HYPERLINK("http://www.wormbase.org/db/gene/gene?name=WBGene00006887;class=Gene","WBGene00006887")</f>
        <v>WBGene00006887</v>
      </c>
      <c r="E47" t="s">
        <v>46</v>
      </c>
      <c r="F47" t="s">
        <v>47</v>
      </c>
      <c r="G47" t="s">
        <v>210</v>
      </c>
      <c r="H47" t="str">
        <f>HYPERLINK("http://www.wormbase.org/db/gene/gene?name=WBGene00017302;class=Gene","WBGene00017302")</f>
        <v>WBGene00017302</v>
      </c>
      <c r="I47" t="s">
        <v>210</v>
      </c>
      <c r="J47" t="s">
        <v>215</v>
      </c>
      <c r="K47">
        <v>6</v>
      </c>
      <c r="L47" t="s">
        <v>330</v>
      </c>
      <c r="M47" t="s">
        <v>313</v>
      </c>
      <c r="N47">
        <v>21109.1</v>
      </c>
      <c r="O47">
        <v>102</v>
      </c>
      <c r="P47" t="s">
        <v>43</v>
      </c>
      <c r="Q47">
        <v>373</v>
      </c>
    </row>
    <row r="48" spans="1:17" ht="12">
      <c r="A48" t="s">
        <v>16</v>
      </c>
      <c r="B48" t="s">
        <v>225</v>
      </c>
      <c r="C48">
        <v>1</v>
      </c>
      <c r="D48" t="str">
        <f>HYPERLINK("http://www.wormbase.org/db/gene/gene?name=WBGene00021549;class=Gene","WBGene00021549")</f>
        <v>WBGene00021549</v>
      </c>
      <c r="E48" t="s">
        <v>225</v>
      </c>
      <c r="F48" t="s">
        <v>312</v>
      </c>
      <c r="G48" t="s">
        <v>210</v>
      </c>
      <c r="H48" t="str">
        <f>HYPERLINK("http://www.wormbase.org/db/gene/gene?name=WBGene00017302;class=Gene","WBGene00017302")</f>
        <v>WBGene00017302</v>
      </c>
      <c r="I48" t="s">
        <v>210</v>
      </c>
      <c r="J48" t="s">
        <v>215</v>
      </c>
      <c r="K48">
        <v>8</v>
      </c>
      <c r="L48" t="s">
        <v>330</v>
      </c>
      <c r="M48" t="s">
        <v>313</v>
      </c>
      <c r="N48">
        <v>194147</v>
      </c>
      <c r="O48">
        <v>24</v>
      </c>
      <c r="P48" t="s">
        <v>17</v>
      </c>
      <c r="Q48">
        <v>486</v>
      </c>
    </row>
    <row r="49" spans="1:17" ht="12">
      <c r="A49" t="s">
        <v>115</v>
      </c>
      <c r="B49" t="s">
        <v>159</v>
      </c>
      <c r="C49">
        <v>3</v>
      </c>
      <c r="D49" t="str">
        <f>HYPERLINK("http://www.wormbase.org/db/gene/gene?name=WBGene00012891;class=Gene","WBGene00012891")</f>
        <v>WBGene00012891</v>
      </c>
      <c r="E49" t="s">
        <v>160</v>
      </c>
      <c r="F49" t="s">
        <v>312</v>
      </c>
      <c r="G49" t="s">
        <v>206</v>
      </c>
      <c r="H49" t="str">
        <f>HYPERLINK("http://www.wormbase.org/db/gene/gene?name=WBGene00017355;class=Gene","WBGene00017355")</f>
        <v>WBGene00017355</v>
      </c>
      <c r="I49" t="s">
        <v>206</v>
      </c>
      <c r="J49" t="s">
        <v>312</v>
      </c>
      <c r="K49">
        <v>2</v>
      </c>
      <c r="L49" t="s">
        <v>330</v>
      </c>
      <c r="M49" t="s">
        <v>313</v>
      </c>
      <c r="N49">
        <v>1925.87</v>
      </c>
      <c r="O49">
        <v>692</v>
      </c>
      <c r="P49" t="s">
        <v>118</v>
      </c>
      <c r="Q49">
        <v>162</v>
      </c>
    </row>
    <row r="50" spans="1:17" ht="12">
      <c r="A50" t="s">
        <v>16</v>
      </c>
      <c r="B50" t="s">
        <v>225</v>
      </c>
      <c r="C50">
        <v>1</v>
      </c>
      <c r="D50" t="str">
        <f>HYPERLINK("http://www.wormbase.org/db/gene/gene?name=WBGene00021549;class=Gene","WBGene00021549")</f>
        <v>WBGene00021549</v>
      </c>
      <c r="E50" t="s">
        <v>225</v>
      </c>
      <c r="F50" t="s">
        <v>312</v>
      </c>
      <c r="G50" t="s">
        <v>206</v>
      </c>
      <c r="H50" t="str">
        <f>HYPERLINK("http://www.wormbase.org/db/gene/gene?name=WBGene00017355;class=Gene","WBGene00017355")</f>
        <v>WBGene00017355</v>
      </c>
      <c r="I50" t="s">
        <v>206</v>
      </c>
      <c r="J50" t="s">
        <v>312</v>
      </c>
      <c r="K50">
        <v>8</v>
      </c>
      <c r="L50" t="s">
        <v>330</v>
      </c>
      <c r="M50" t="s">
        <v>313</v>
      </c>
      <c r="N50">
        <v>22952.4</v>
      </c>
      <c r="O50">
        <v>142</v>
      </c>
      <c r="P50" t="s">
        <v>18</v>
      </c>
      <c r="Q50">
        <v>172</v>
      </c>
    </row>
    <row r="51" spans="1:17" ht="12">
      <c r="A51" t="s">
        <v>163</v>
      </c>
      <c r="B51" t="s">
        <v>164</v>
      </c>
      <c r="C51">
        <v>1</v>
      </c>
      <c r="D51" t="str">
        <f>HYPERLINK("http://www.wormbase.org/db/gene/gene?name=WBGene00010898;class=Gene","WBGene00010898")</f>
        <v>WBGene00010898</v>
      </c>
      <c r="E51" t="s">
        <v>165</v>
      </c>
      <c r="F51" t="s">
        <v>166</v>
      </c>
      <c r="G51" t="s">
        <v>292</v>
      </c>
      <c r="H51" t="str">
        <f>HYPERLINK("http://www.wormbase.org/db/gene/gene?name=WBGene00003243;class=Gene","WBGene00003243")</f>
        <v>WBGene00003243</v>
      </c>
      <c r="I51" t="s">
        <v>293</v>
      </c>
      <c r="J51" t="s">
        <v>284</v>
      </c>
      <c r="K51">
        <v>1</v>
      </c>
      <c r="L51" t="s">
        <v>330</v>
      </c>
      <c r="M51" t="s">
        <v>316</v>
      </c>
      <c r="N51">
        <v>64020.7</v>
      </c>
      <c r="O51">
        <v>107</v>
      </c>
      <c r="P51" t="s">
        <v>186</v>
      </c>
      <c r="Q51">
        <v>195</v>
      </c>
    </row>
    <row r="52" spans="1:17" ht="12">
      <c r="A52" t="s">
        <v>307</v>
      </c>
      <c r="B52" t="s">
        <v>308</v>
      </c>
      <c r="C52">
        <v>1</v>
      </c>
      <c r="D52" t="str">
        <f>HYPERLINK("http://www.wormbase.org/db/gene/gene?name=WBGene00015146;class=Gene","WBGene00015146")</f>
        <v>WBGene00015146</v>
      </c>
      <c r="E52" t="s">
        <v>309</v>
      </c>
      <c r="F52" t="s">
        <v>310</v>
      </c>
      <c r="G52" t="s">
        <v>292</v>
      </c>
      <c r="H52" t="str">
        <f>HYPERLINK("http://www.wormbase.org/db/gene/gene?name=WBGene00003243;class=Gene","WBGene00003243")</f>
        <v>WBGene00003243</v>
      </c>
      <c r="I52" t="s">
        <v>293</v>
      </c>
      <c r="J52" t="s">
        <v>284</v>
      </c>
      <c r="K52">
        <v>8</v>
      </c>
      <c r="L52" t="s">
        <v>329</v>
      </c>
      <c r="M52" t="s">
        <v>323</v>
      </c>
      <c r="N52">
        <v>11261.4</v>
      </c>
      <c r="O52">
        <v>215</v>
      </c>
      <c r="P52" t="s">
        <v>326</v>
      </c>
      <c r="Q52">
        <v>200</v>
      </c>
    </row>
    <row r="53" spans="1:17" ht="12">
      <c r="A53" t="s">
        <v>229</v>
      </c>
      <c r="B53" t="s">
        <v>230</v>
      </c>
      <c r="C53">
        <v>1</v>
      </c>
      <c r="D53" t="str">
        <f>HYPERLINK("http://www.wormbase.org/db/gene/gene?name=WBGene00018367;class=Gene","WBGene00018367")</f>
        <v>WBGene00018367</v>
      </c>
      <c r="E53" t="s">
        <v>230</v>
      </c>
      <c r="F53" t="s">
        <v>312</v>
      </c>
      <c r="G53" t="s">
        <v>292</v>
      </c>
      <c r="H53" t="str">
        <f>HYPERLINK("http://www.wormbase.org/db/gene/gene?name=WBGene00003243;class=Gene","WBGene00003243")</f>
        <v>WBGene00003243</v>
      </c>
      <c r="I53" t="s">
        <v>293</v>
      </c>
      <c r="J53" t="s">
        <v>284</v>
      </c>
      <c r="K53">
        <v>1</v>
      </c>
      <c r="L53" t="s">
        <v>330</v>
      </c>
      <c r="M53" t="s">
        <v>316</v>
      </c>
      <c r="N53">
        <v>25804.6</v>
      </c>
      <c r="O53">
        <v>21</v>
      </c>
      <c r="P53" t="s">
        <v>232</v>
      </c>
      <c r="Q53">
        <v>719</v>
      </c>
    </row>
    <row r="54" spans="1:17" ht="12">
      <c r="A54" t="s">
        <v>205</v>
      </c>
      <c r="B54" t="s">
        <v>202</v>
      </c>
      <c r="C54">
        <v>2</v>
      </c>
      <c r="D54" t="str">
        <f>HYPERLINK("http://www.wormbase.org/db/gene/gene?name=WBGene00006410;class=Gene","WBGene00006410")</f>
        <v>WBGene00006410</v>
      </c>
      <c r="E54" t="s">
        <v>203</v>
      </c>
      <c r="F54" t="s">
        <v>204</v>
      </c>
      <c r="G54" t="s">
        <v>188</v>
      </c>
      <c r="H54" t="str">
        <f>HYPERLINK("http://www.wormbase.org/db/gene/gene?name=WBGene00017430;class=Gene","WBGene00017430")</f>
        <v>WBGene00017430</v>
      </c>
      <c r="I54" t="s">
        <v>188</v>
      </c>
      <c r="J54" t="s">
        <v>312</v>
      </c>
      <c r="K54">
        <v>1</v>
      </c>
      <c r="L54" t="s">
        <v>330</v>
      </c>
      <c r="M54" t="s">
        <v>313</v>
      </c>
      <c r="N54">
        <v>2256.76</v>
      </c>
      <c r="O54">
        <v>623</v>
      </c>
      <c r="P54" t="s">
        <v>189</v>
      </c>
      <c r="Q54">
        <v>331</v>
      </c>
    </row>
    <row r="55" spans="1:17" ht="12">
      <c r="A55" t="s">
        <v>62</v>
      </c>
      <c r="B55" t="s">
        <v>63</v>
      </c>
      <c r="C55">
        <v>1</v>
      </c>
      <c r="D55" t="str">
        <f>HYPERLINK("http://www.wormbase.org/db/gene/gene?name=WBGene00006791;class=Gene","WBGene00006791")</f>
        <v>WBGene00006791</v>
      </c>
      <c r="E55" t="s">
        <v>64</v>
      </c>
      <c r="F55" t="s">
        <v>52</v>
      </c>
      <c r="G55" t="s">
        <v>188</v>
      </c>
      <c r="H55" t="str">
        <f>HYPERLINK("http://www.wormbase.org/db/gene/gene?name=WBGene00017430;class=Gene","WBGene00017430")</f>
        <v>WBGene00017430</v>
      </c>
      <c r="I55" t="s">
        <v>188</v>
      </c>
      <c r="J55" t="s">
        <v>312</v>
      </c>
      <c r="K55">
        <v>4</v>
      </c>
      <c r="L55" t="s">
        <v>330</v>
      </c>
      <c r="M55" t="s">
        <v>313</v>
      </c>
      <c r="N55">
        <v>176801</v>
      </c>
      <c r="O55">
        <v>185</v>
      </c>
      <c r="P55" t="s">
        <v>50</v>
      </c>
      <c r="Q55">
        <v>414</v>
      </c>
    </row>
    <row r="56" spans="1:17" ht="12">
      <c r="A56" t="s">
        <v>100</v>
      </c>
      <c r="B56" t="s">
        <v>101</v>
      </c>
      <c r="C56">
        <v>1</v>
      </c>
      <c r="D56" t="str">
        <f>HYPERLINK("http://www.wormbase.org/db/gene/gene?name=WBGene00019487;class=Gene","WBGene00019487")</f>
        <v>WBGene00019487</v>
      </c>
      <c r="E56" t="s">
        <v>102</v>
      </c>
      <c r="F56" t="s">
        <v>312</v>
      </c>
      <c r="G56" t="s">
        <v>207</v>
      </c>
      <c r="H56" t="str">
        <f>HYPERLINK("http://www.wormbase.org/db/gene/gene?name=WBGene00009058;class=Gene","WBGene00009058")</f>
        <v>WBGene00009058</v>
      </c>
      <c r="I56" t="s">
        <v>207</v>
      </c>
      <c r="J56" t="s">
        <v>312</v>
      </c>
      <c r="K56">
        <v>1</v>
      </c>
      <c r="L56" t="s">
        <v>330</v>
      </c>
      <c r="M56" t="s">
        <v>313</v>
      </c>
      <c r="N56">
        <v>275414</v>
      </c>
      <c r="O56">
        <v>156</v>
      </c>
      <c r="P56" t="s">
        <v>80</v>
      </c>
      <c r="Q56">
        <v>378</v>
      </c>
    </row>
    <row r="57" spans="1:17" ht="12">
      <c r="A57" t="s">
        <v>73</v>
      </c>
      <c r="B57" t="s">
        <v>74</v>
      </c>
      <c r="C57">
        <v>1</v>
      </c>
      <c r="D57" t="str">
        <f>HYPERLINK("http://www.wormbase.org/db/gene/gene?name=WBGene00017298;class=Gene","WBGene00017298")</f>
        <v>WBGene00017298</v>
      </c>
      <c r="E57" t="s">
        <v>75</v>
      </c>
      <c r="F57" t="s">
        <v>312</v>
      </c>
      <c r="G57" t="s">
        <v>207</v>
      </c>
      <c r="H57" t="str">
        <f>HYPERLINK("http://www.wormbase.org/db/gene/gene?name=WBGene00009058;class=Gene","WBGene00009058")</f>
        <v>WBGene00009058</v>
      </c>
      <c r="I57" t="s">
        <v>207</v>
      </c>
      <c r="J57" t="s">
        <v>312</v>
      </c>
      <c r="K57">
        <v>27</v>
      </c>
      <c r="L57" t="s">
        <v>330</v>
      </c>
      <c r="M57" t="s">
        <v>313</v>
      </c>
      <c r="N57">
        <v>61977.5</v>
      </c>
      <c r="O57">
        <v>445</v>
      </c>
      <c r="P57" t="s">
        <v>78</v>
      </c>
      <c r="Q57">
        <v>380</v>
      </c>
    </row>
    <row r="58" spans="1:17" ht="12">
      <c r="A58" t="s">
        <v>62</v>
      </c>
      <c r="B58" t="s">
        <v>63</v>
      </c>
      <c r="C58">
        <v>1</v>
      </c>
      <c r="D58" t="str">
        <f>HYPERLINK("http://www.wormbase.org/db/gene/gene?name=WBGene00006791;class=Gene","WBGene00006791")</f>
        <v>WBGene00006791</v>
      </c>
      <c r="E58" t="s">
        <v>64</v>
      </c>
      <c r="F58" t="s">
        <v>52</v>
      </c>
      <c r="G58" t="s">
        <v>207</v>
      </c>
      <c r="H58" t="str">
        <f>HYPERLINK("http://www.wormbase.org/db/gene/gene?name=WBGene00009058;class=Gene","WBGene00009058")</f>
        <v>WBGene00009058</v>
      </c>
      <c r="I58" t="s">
        <v>207</v>
      </c>
      <c r="J58" t="s">
        <v>312</v>
      </c>
      <c r="K58">
        <v>14</v>
      </c>
      <c r="L58" t="s">
        <v>330</v>
      </c>
      <c r="M58" t="s">
        <v>313</v>
      </c>
      <c r="N58">
        <v>165925</v>
      </c>
      <c r="O58">
        <v>278</v>
      </c>
      <c r="P58" t="s">
        <v>51</v>
      </c>
      <c r="Q58">
        <v>381</v>
      </c>
    </row>
    <row r="59" spans="1:17" ht="12">
      <c r="A59" t="s">
        <v>201</v>
      </c>
      <c r="B59" t="s">
        <v>202</v>
      </c>
      <c r="C59">
        <v>1</v>
      </c>
      <c r="D59" t="str">
        <f>HYPERLINK("http://www.wormbase.org/db/gene/gene?name=WBGene00006410;class=Gene","WBGene00006410")</f>
        <v>WBGene00006410</v>
      </c>
      <c r="E59" t="s">
        <v>203</v>
      </c>
      <c r="F59" t="s">
        <v>204</v>
      </c>
      <c r="G59" t="s">
        <v>272</v>
      </c>
      <c r="H59" t="str">
        <f>HYPERLINK("http://www.wormbase.org/db/gene/gene?name=WBGene00009259;class=Gene","WBGene00009259")</f>
        <v>WBGene00009259</v>
      </c>
      <c r="I59" t="s">
        <v>272</v>
      </c>
      <c r="J59" t="s">
        <v>312</v>
      </c>
      <c r="K59">
        <v>17</v>
      </c>
      <c r="L59" t="s">
        <v>330</v>
      </c>
      <c r="M59" t="s">
        <v>313</v>
      </c>
      <c r="N59">
        <v>129226</v>
      </c>
      <c r="O59">
        <v>8</v>
      </c>
      <c r="P59" t="s">
        <v>194</v>
      </c>
      <c r="Q59">
        <v>593</v>
      </c>
    </row>
    <row r="60" spans="1:17" ht="12">
      <c r="A60" t="s">
        <v>227</v>
      </c>
      <c r="B60" t="s">
        <v>228</v>
      </c>
      <c r="C60">
        <v>1</v>
      </c>
      <c r="D60" t="str">
        <f>HYPERLINK("http://www.wormbase.org/db/gene/gene?name=WBGene00009886;class=Gene","WBGene00009886")</f>
        <v>WBGene00009886</v>
      </c>
      <c r="E60" t="s">
        <v>228</v>
      </c>
      <c r="F60" t="s">
        <v>312</v>
      </c>
      <c r="G60" t="s">
        <v>272</v>
      </c>
      <c r="H60" t="str">
        <f>HYPERLINK("http://www.wormbase.org/db/gene/gene?name=WBGene00009259;class=Gene","WBGene00009259")</f>
        <v>WBGene00009259</v>
      </c>
      <c r="I60" t="s">
        <v>272</v>
      </c>
      <c r="J60" t="s">
        <v>312</v>
      </c>
      <c r="K60">
        <v>1</v>
      </c>
      <c r="L60" t="s">
        <v>330</v>
      </c>
      <c r="M60" t="s">
        <v>313</v>
      </c>
      <c r="N60">
        <v>173261</v>
      </c>
      <c r="O60">
        <v>3</v>
      </c>
      <c r="P60" t="s">
        <v>220</v>
      </c>
      <c r="Q60">
        <v>1740</v>
      </c>
    </row>
    <row r="61" spans="1:17" ht="12">
      <c r="A61" t="s">
        <v>21</v>
      </c>
      <c r="B61" t="s">
        <v>225</v>
      </c>
      <c r="C61">
        <v>2</v>
      </c>
      <c r="D61" t="str">
        <f>HYPERLINK("http://www.wormbase.org/db/gene/gene?name=WBGene00021549;class=Gene","WBGene00021549")</f>
        <v>WBGene00021549</v>
      </c>
      <c r="E61" t="s">
        <v>225</v>
      </c>
      <c r="F61" t="s">
        <v>312</v>
      </c>
      <c r="G61" t="s">
        <v>272</v>
      </c>
      <c r="H61" t="str">
        <f>HYPERLINK("http://www.wormbase.org/db/gene/gene?name=WBGene00009259;class=Gene","WBGene00009259")</f>
        <v>WBGene00009259</v>
      </c>
      <c r="I61" t="s">
        <v>272</v>
      </c>
      <c r="J61" t="s">
        <v>312</v>
      </c>
      <c r="K61">
        <v>1</v>
      </c>
      <c r="L61" t="s">
        <v>330</v>
      </c>
      <c r="M61" t="s">
        <v>313</v>
      </c>
      <c r="N61">
        <v>16619.6</v>
      </c>
      <c r="O61">
        <v>146</v>
      </c>
      <c r="P61" t="s">
        <v>22</v>
      </c>
      <c r="Q61">
        <v>1768</v>
      </c>
    </row>
    <row r="62" spans="1:17" ht="12">
      <c r="A62" t="s">
        <v>227</v>
      </c>
      <c r="B62" t="s">
        <v>228</v>
      </c>
      <c r="C62">
        <v>1</v>
      </c>
      <c r="D62" t="str">
        <f>HYPERLINK("http://www.wormbase.org/db/gene/gene?name=WBGene00009886;class=Gene","WBGene00009886")</f>
        <v>WBGene00009886</v>
      </c>
      <c r="E62" t="s">
        <v>228</v>
      </c>
      <c r="F62" t="s">
        <v>312</v>
      </c>
      <c r="G62" t="s">
        <v>322</v>
      </c>
      <c r="H62" t="str">
        <f>HYPERLINK("http://www.wormbase.org/db/gene/gene?name=WBGene00009314;class=Gene","WBGene00009314")</f>
        <v>WBGene00009314</v>
      </c>
      <c r="I62" t="s">
        <v>322</v>
      </c>
      <c r="J62" t="s">
        <v>312</v>
      </c>
      <c r="K62">
        <v>1</v>
      </c>
      <c r="L62" t="s">
        <v>330</v>
      </c>
      <c r="M62" t="s">
        <v>313</v>
      </c>
      <c r="N62">
        <v>3330.4</v>
      </c>
      <c r="O62">
        <v>441</v>
      </c>
      <c r="P62" t="s">
        <v>221</v>
      </c>
      <c r="Q62">
        <v>431</v>
      </c>
    </row>
    <row r="63" spans="1:17" ht="12">
      <c r="A63" t="s">
        <v>115</v>
      </c>
      <c r="B63" t="s">
        <v>159</v>
      </c>
      <c r="C63">
        <v>3</v>
      </c>
      <c r="D63" t="str">
        <f>HYPERLINK("http://www.wormbase.org/db/gene/gene?name=WBGene00012891;class=Gene","WBGene00012891")</f>
        <v>WBGene00012891</v>
      </c>
      <c r="E63" t="s">
        <v>160</v>
      </c>
      <c r="F63" t="s">
        <v>312</v>
      </c>
      <c r="G63" t="s">
        <v>322</v>
      </c>
      <c r="H63" t="str">
        <f>HYPERLINK("http://www.wormbase.org/db/gene/gene?name=WBGene00009314;class=Gene","WBGene00009314")</f>
        <v>WBGene00009314</v>
      </c>
      <c r="I63" t="s">
        <v>322</v>
      </c>
      <c r="J63" t="s">
        <v>312</v>
      </c>
      <c r="K63">
        <v>15</v>
      </c>
      <c r="L63" t="s">
        <v>329</v>
      </c>
      <c r="M63" t="s">
        <v>316</v>
      </c>
      <c r="N63">
        <v>1828.11</v>
      </c>
      <c r="O63">
        <v>732</v>
      </c>
      <c r="P63" t="s">
        <v>119</v>
      </c>
      <c r="Q63">
        <v>434</v>
      </c>
    </row>
    <row r="64" spans="1:17" ht="12">
      <c r="A64" t="s">
        <v>196</v>
      </c>
      <c r="B64" t="s">
        <v>263</v>
      </c>
      <c r="C64">
        <v>1</v>
      </c>
      <c r="D64" t="str">
        <f>HYPERLINK("http://www.wormbase.org/db/gene/gene?name=WBGene00003086;class=Gene","WBGene00003086")</f>
        <v>WBGene00003086</v>
      </c>
      <c r="E64" t="s">
        <v>264</v>
      </c>
      <c r="F64" t="s">
        <v>312</v>
      </c>
      <c r="G64" t="s">
        <v>290</v>
      </c>
      <c r="H64" t="str">
        <f>HYPERLINK("http://www.wormbase.org/db/gene/gene?name=WBGene00017981;class=Gene","WBGene00017981")</f>
        <v>WBGene00017981</v>
      </c>
      <c r="I64" t="s">
        <v>291</v>
      </c>
      <c r="J64" t="s">
        <v>325</v>
      </c>
      <c r="K64">
        <v>118</v>
      </c>
      <c r="L64" t="s">
        <v>330</v>
      </c>
      <c r="M64" t="s">
        <v>323</v>
      </c>
      <c r="N64">
        <v>193833</v>
      </c>
      <c r="O64">
        <v>82</v>
      </c>
      <c r="P64" t="s">
        <v>198</v>
      </c>
      <c r="Q64">
        <v>247</v>
      </c>
    </row>
    <row r="65" spans="1:17" ht="12">
      <c r="A65" t="s">
        <v>149</v>
      </c>
      <c r="B65" t="s">
        <v>150</v>
      </c>
      <c r="C65">
        <v>1</v>
      </c>
      <c r="D65" t="str">
        <f>HYPERLINK("http://www.wormbase.org/db/gene/gene?name=WBGene00018467;class=Gene","WBGene00018467")</f>
        <v>WBGene00018467</v>
      </c>
      <c r="E65" t="s">
        <v>151</v>
      </c>
      <c r="F65" t="s">
        <v>152</v>
      </c>
      <c r="G65" t="s">
        <v>290</v>
      </c>
      <c r="H65" t="str">
        <f>HYPERLINK("http://www.wormbase.org/db/gene/gene?name=WBGene00017981;class=Gene","WBGene00017981")</f>
        <v>WBGene00017981</v>
      </c>
      <c r="I65" t="s">
        <v>291</v>
      </c>
      <c r="J65" t="s">
        <v>325</v>
      </c>
      <c r="K65">
        <v>39</v>
      </c>
      <c r="L65" t="s">
        <v>330</v>
      </c>
      <c r="M65" t="s">
        <v>323</v>
      </c>
      <c r="N65">
        <v>2298.18</v>
      </c>
      <c r="O65">
        <v>826</v>
      </c>
      <c r="P65" t="s">
        <v>198</v>
      </c>
      <c r="Q65">
        <v>247</v>
      </c>
    </row>
    <row r="66" spans="1:17" ht="12">
      <c r="A66" t="s">
        <v>62</v>
      </c>
      <c r="B66" t="s">
        <v>63</v>
      </c>
      <c r="C66">
        <v>1</v>
      </c>
      <c r="D66" t="str">
        <f>HYPERLINK("http://www.wormbase.org/db/gene/gene?name=WBGene00006791;class=Gene","WBGene00006791")</f>
        <v>WBGene00006791</v>
      </c>
      <c r="E66" t="s">
        <v>64</v>
      </c>
      <c r="F66" t="s">
        <v>52</v>
      </c>
      <c r="G66" t="s">
        <v>65</v>
      </c>
      <c r="H66" t="str">
        <f>HYPERLINK("http://www.wormbase.org/db/gene/gene?name=WBGene00009374;class=Gene","WBGene00009374")</f>
        <v>WBGene00009374</v>
      </c>
      <c r="I66" t="s">
        <v>65</v>
      </c>
      <c r="J66" t="s">
        <v>312</v>
      </c>
      <c r="K66">
        <v>1</v>
      </c>
      <c r="L66" t="s">
        <v>330</v>
      </c>
      <c r="M66" t="s">
        <v>316</v>
      </c>
      <c r="N66">
        <v>329917</v>
      </c>
      <c r="O66">
        <v>140</v>
      </c>
      <c r="P66" t="s">
        <v>66</v>
      </c>
      <c r="Q66">
        <v>383</v>
      </c>
    </row>
    <row r="67" spans="1:17" ht="12">
      <c r="A67" t="s">
        <v>41</v>
      </c>
      <c r="B67" t="s">
        <v>35</v>
      </c>
      <c r="C67">
        <v>1</v>
      </c>
      <c r="D67" t="str">
        <f>HYPERLINK("http://www.wormbase.org/db/gene/gene?name=WBGene00044989;class=Gene","WBGene00044989")</f>
        <v>WBGene00044989</v>
      </c>
      <c r="E67" t="s">
        <v>35</v>
      </c>
      <c r="F67" t="s">
        <v>312</v>
      </c>
      <c r="G67" t="s">
        <v>65</v>
      </c>
      <c r="H67" t="str">
        <f>HYPERLINK("http://www.wormbase.org/db/gene/gene?name=WBGene00009374;class=Gene","WBGene00009374")</f>
        <v>WBGene00009374</v>
      </c>
      <c r="I67" t="s">
        <v>65</v>
      </c>
      <c r="J67" t="s">
        <v>312</v>
      </c>
      <c r="K67">
        <v>2</v>
      </c>
      <c r="L67" t="s">
        <v>329</v>
      </c>
      <c r="M67" t="s">
        <v>316</v>
      </c>
      <c r="N67">
        <v>123340</v>
      </c>
      <c r="O67">
        <v>56</v>
      </c>
      <c r="P67" t="s">
        <v>23</v>
      </c>
      <c r="Q67">
        <v>433</v>
      </c>
    </row>
    <row r="68" spans="1:17" ht="12">
      <c r="A68" t="s">
        <v>115</v>
      </c>
      <c r="B68" t="s">
        <v>159</v>
      </c>
      <c r="C68">
        <v>3</v>
      </c>
      <c r="D68" t="str">
        <f>HYPERLINK("http://www.wormbase.org/db/gene/gene?name=WBGene00012891;class=Gene","WBGene00012891")</f>
        <v>WBGene00012891</v>
      </c>
      <c r="E68" t="s">
        <v>160</v>
      </c>
      <c r="F68" t="s">
        <v>312</v>
      </c>
      <c r="G68" t="s">
        <v>324</v>
      </c>
      <c r="H68" t="str">
        <f>HYPERLINK("http://www.wormbase.org/db/gene/gene?name=WBGene00018257;class=Gene","WBGene00018257")</f>
        <v>WBGene00018257</v>
      </c>
      <c r="I68" t="s">
        <v>324</v>
      </c>
      <c r="J68" t="s">
        <v>312</v>
      </c>
      <c r="K68">
        <v>31</v>
      </c>
      <c r="L68" t="s">
        <v>329</v>
      </c>
      <c r="M68" t="s">
        <v>323</v>
      </c>
      <c r="N68">
        <v>10336.9</v>
      </c>
      <c r="O68">
        <v>271</v>
      </c>
      <c r="P68" t="s">
        <v>120</v>
      </c>
      <c r="Q68">
        <v>54</v>
      </c>
    </row>
    <row r="69" spans="1:17" ht="12">
      <c r="A69" t="s">
        <v>307</v>
      </c>
      <c r="B69" t="s">
        <v>308</v>
      </c>
      <c r="C69">
        <v>1</v>
      </c>
      <c r="D69" t="str">
        <f>HYPERLINK("http://www.wormbase.org/db/gene/gene?name=WBGene00015146;class=Gene","WBGene00015146")</f>
        <v>WBGene00015146</v>
      </c>
      <c r="E69" t="s">
        <v>309</v>
      </c>
      <c r="F69" t="s">
        <v>310</v>
      </c>
      <c r="G69" t="s">
        <v>324</v>
      </c>
      <c r="H69" t="str">
        <f>HYPERLINK("http://www.wormbase.org/db/gene/gene?name=WBGene00018257;class=Gene","WBGene00018257")</f>
        <v>WBGene00018257</v>
      </c>
      <c r="I69" t="s">
        <v>324</v>
      </c>
      <c r="J69" t="s">
        <v>312</v>
      </c>
      <c r="K69">
        <v>40</v>
      </c>
      <c r="L69" t="s">
        <v>329</v>
      </c>
      <c r="M69" t="s">
        <v>323</v>
      </c>
      <c r="N69">
        <v>281840</v>
      </c>
      <c r="O69">
        <v>48</v>
      </c>
      <c r="P69" t="s">
        <v>289</v>
      </c>
      <c r="Q69">
        <v>56</v>
      </c>
    </row>
    <row r="70" spans="1:17" ht="12">
      <c r="A70" t="s">
        <v>62</v>
      </c>
      <c r="B70" t="s">
        <v>63</v>
      </c>
      <c r="C70">
        <v>1</v>
      </c>
      <c r="D70" t="str">
        <f>HYPERLINK("http://www.wormbase.org/db/gene/gene?name=WBGene00006791;class=Gene","WBGene00006791")</f>
        <v>WBGene00006791</v>
      </c>
      <c r="E70" t="s">
        <v>64</v>
      </c>
      <c r="F70" t="s">
        <v>52</v>
      </c>
      <c r="G70" t="s">
        <v>252</v>
      </c>
      <c r="H70" t="str">
        <f>HYPERLINK("http://www.wormbase.org/db/gene/gene?name=WBGene00018350;class=Gene","WBGene00018350")</f>
        <v>WBGene00018350</v>
      </c>
      <c r="I70" t="s">
        <v>252</v>
      </c>
      <c r="J70" t="s">
        <v>312</v>
      </c>
      <c r="K70">
        <v>4</v>
      </c>
      <c r="L70" t="s">
        <v>330</v>
      </c>
      <c r="M70" t="s">
        <v>313</v>
      </c>
      <c r="N70">
        <v>165925</v>
      </c>
      <c r="O70">
        <v>278</v>
      </c>
      <c r="P70" t="s">
        <v>67</v>
      </c>
      <c r="Q70">
        <v>553</v>
      </c>
    </row>
    <row r="71" spans="1:17" ht="12">
      <c r="A71" t="s">
        <v>201</v>
      </c>
      <c r="B71" t="s">
        <v>202</v>
      </c>
      <c r="C71">
        <v>1</v>
      </c>
      <c r="D71" t="str">
        <f>HYPERLINK("http://www.wormbase.org/db/gene/gene?name=WBGene00006410;class=Gene","WBGene00006410")</f>
        <v>WBGene00006410</v>
      </c>
      <c r="E71" t="s">
        <v>203</v>
      </c>
      <c r="F71" t="s">
        <v>204</v>
      </c>
      <c r="G71" t="s">
        <v>252</v>
      </c>
      <c r="H71" t="str">
        <f>HYPERLINK("http://www.wormbase.org/db/gene/gene?name=WBGene00018350;class=Gene","WBGene00018350")</f>
        <v>WBGene00018350</v>
      </c>
      <c r="I71" t="s">
        <v>252</v>
      </c>
      <c r="J71" t="s">
        <v>312</v>
      </c>
      <c r="K71">
        <v>1</v>
      </c>
      <c r="L71" t="s">
        <v>330</v>
      </c>
      <c r="M71" t="s">
        <v>313</v>
      </c>
      <c r="N71">
        <v>5638.71</v>
      </c>
      <c r="O71">
        <v>289</v>
      </c>
      <c r="P71" t="s">
        <v>195</v>
      </c>
      <c r="Q71">
        <v>581</v>
      </c>
    </row>
    <row r="72" spans="1:17" ht="12">
      <c r="A72" t="s">
        <v>41</v>
      </c>
      <c r="B72" t="s">
        <v>35</v>
      </c>
      <c r="C72">
        <v>1</v>
      </c>
      <c r="D72" t="str">
        <f>HYPERLINK("http://www.wormbase.org/db/gene/gene?name=WBGene00044989;class=Gene","WBGene00044989")</f>
        <v>WBGene00044989</v>
      </c>
      <c r="E72" t="s">
        <v>35</v>
      </c>
      <c r="F72" t="s">
        <v>312</v>
      </c>
      <c r="G72" t="s">
        <v>252</v>
      </c>
      <c r="H72" t="str">
        <f>HYPERLINK("http://www.wormbase.org/db/gene/gene?name=WBGene00018350;class=Gene","WBGene00018350")</f>
        <v>WBGene00018350</v>
      </c>
      <c r="I72" t="s">
        <v>252</v>
      </c>
      <c r="J72" t="s">
        <v>312</v>
      </c>
      <c r="K72">
        <v>3</v>
      </c>
      <c r="L72" t="s">
        <v>330</v>
      </c>
      <c r="M72" t="s">
        <v>313</v>
      </c>
      <c r="N72">
        <v>12127.8</v>
      </c>
      <c r="O72">
        <v>248</v>
      </c>
      <c r="P72" t="s">
        <v>24</v>
      </c>
      <c r="Q72">
        <v>1170</v>
      </c>
    </row>
    <row r="73" spans="1:17" ht="12">
      <c r="A73" t="s">
        <v>62</v>
      </c>
      <c r="B73" t="s">
        <v>63</v>
      </c>
      <c r="C73">
        <v>1</v>
      </c>
      <c r="D73" t="str">
        <f>HYPERLINK("http://www.wormbase.org/db/gene/gene?name=WBGene00006791;class=Gene","WBGene00006791")</f>
        <v>WBGene00006791</v>
      </c>
      <c r="E73" t="s">
        <v>64</v>
      </c>
      <c r="F73" t="s">
        <v>52</v>
      </c>
      <c r="G73" t="s">
        <v>222</v>
      </c>
      <c r="H73" t="str">
        <f>HYPERLINK("http://www.wormbase.org/db/gene/gene?name=WBGene00018374;class=Gene","WBGene00018374")</f>
        <v>WBGene00018374</v>
      </c>
      <c r="I73" t="s">
        <v>223</v>
      </c>
      <c r="J73" t="s">
        <v>312</v>
      </c>
      <c r="K73">
        <v>8</v>
      </c>
      <c r="L73" t="s">
        <v>330</v>
      </c>
      <c r="M73" t="s">
        <v>316</v>
      </c>
      <c r="N73">
        <v>165925</v>
      </c>
      <c r="O73">
        <v>278</v>
      </c>
      <c r="P73" t="s">
        <v>59</v>
      </c>
      <c r="Q73">
        <v>291</v>
      </c>
    </row>
    <row r="74" spans="1:17" ht="12">
      <c r="A74" t="s">
        <v>73</v>
      </c>
      <c r="B74" t="s">
        <v>74</v>
      </c>
      <c r="C74">
        <v>1</v>
      </c>
      <c r="D74" t="str">
        <f>HYPERLINK("http://www.wormbase.org/db/gene/gene?name=WBGene00017298;class=Gene","WBGene00017298")</f>
        <v>WBGene00017298</v>
      </c>
      <c r="E74" t="s">
        <v>75</v>
      </c>
      <c r="F74" t="s">
        <v>312</v>
      </c>
      <c r="G74" t="s">
        <v>222</v>
      </c>
      <c r="H74" t="str">
        <f>HYPERLINK("http://www.wormbase.org/db/gene/gene?name=WBGene00018374;class=Gene","WBGene00018374")</f>
        <v>WBGene00018374</v>
      </c>
      <c r="I74" t="s">
        <v>223</v>
      </c>
      <c r="J74" t="s">
        <v>312</v>
      </c>
      <c r="K74">
        <v>24</v>
      </c>
      <c r="L74" t="s">
        <v>330</v>
      </c>
      <c r="M74" t="s">
        <v>316</v>
      </c>
      <c r="N74">
        <v>10469200</v>
      </c>
      <c r="O74">
        <v>65</v>
      </c>
      <c r="P74" t="s">
        <v>72</v>
      </c>
      <c r="Q74">
        <v>292</v>
      </c>
    </row>
    <row r="75" spans="1:17" ht="12">
      <c r="A75" t="s">
        <v>212</v>
      </c>
      <c r="B75" t="s">
        <v>213</v>
      </c>
      <c r="C75">
        <v>1</v>
      </c>
      <c r="D75" t="str">
        <f>HYPERLINK("http://www.wormbase.org/db/gene/gene?name=WBGene00002035;class=Gene","WBGene00002035")</f>
        <v>WBGene00002035</v>
      </c>
      <c r="E75" t="s">
        <v>214</v>
      </c>
      <c r="F75" t="s">
        <v>208</v>
      </c>
      <c r="G75" t="s">
        <v>222</v>
      </c>
      <c r="H75" t="str">
        <f>HYPERLINK("http://www.wormbase.org/db/gene/gene?name=WBGene00018374;class=Gene","WBGene00018374")</f>
        <v>WBGene00018374</v>
      </c>
      <c r="I75" t="s">
        <v>223</v>
      </c>
      <c r="J75" t="s">
        <v>312</v>
      </c>
      <c r="K75">
        <v>8</v>
      </c>
      <c r="L75" t="s">
        <v>330</v>
      </c>
      <c r="M75" t="s">
        <v>316</v>
      </c>
      <c r="N75">
        <v>67156.4</v>
      </c>
      <c r="O75">
        <v>117</v>
      </c>
      <c r="P75" t="s">
        <v>217</v>
      </c>
      <c r="Q75">
        <v>307</v>
      </c>
    </row>
    <row r="76" spans="1:17" ht="12">
      <c r="A76" t="s">
        <v>107</v>
      </c>
      <c r="B76" t="s">
        <v>159</v>
      </c>
      <c r="C76">
        <v>2</v>
      </c>
      <c r="D76" t="str">
        <f>HYPERLINK("http://www.wormbase.org/db/gene/gene?name=WBGene00012891;class=Gene","WBGene00012891")</f>
        <v>WBGene00012891</v>
      </c>
      <c r="E76" t="s">
        <v>160</v>
      </c>
      <c r="F76" t="s">
        <v>312</v>
      </c>
      <c r="G76" t="s">
        <v>222</v>
      </c>
      <c r="H76" t="str">
        <f>HYPERLINK("http://www.wormbase.org/db/gene/gene?name=WBGene00018374;class=Gene","WBGene00018374")</f>
        <v>WBGene00018374</v>
      </c>
      <c r="I76" t="s">
        <v>223</v>
      </c>
      <c r="J76" t="s">
        <v>312</v>
      </c>
      <c r="K76">
        <v>11</v>
      </c>
      <c r="L76" t="s">
        <v>329</v>
      </c>
      <c r="M76" t="s">
        <v>316</v>
      </c>
      <c r="N76">
        <v>15743.1</v>
      </c>
      <c r="O76">
        <v>196</v>
      </c>
      <c r="P76" t="s">
        <v>94</v>
      </c>
      <c r="Q76">
        <v>321</v>
      </c>
    </row>
    <row r="77" spans="1:17" ht="12">
      <c r="A77" t="s">
        <v>229</v>
      </c>
      <c r="B77" t="s">
        <v>230</v>
      </c>
      <c r="C77">
        <v>1</v>
      </c>
      <c r="D77" t="str">
        <f>HYPERLINK("http://www.wormbase.org/db/gene/gene?name=WBGene00018367;class=Gene","WBGene00018367")</f>
        <v>WBGene00018367</v>
      </c>
      <c r="E77" t="s">
        <v>230</v>
      </c>
      <c r="F77" t="s">
        <v>312</v>
      </c>
      <c r="G77" t="s">
        <v>222</v>
      </c>
      <c r="H77" t="str">
        <f>HYPERLINK("http://www.wormbase.org/db/gene/gene?name=WBGene00018374;class=Gene","WBGene00018374")</f>
        <v>WBGene00018374</v>
      </c>
      <c r="I77" t="s">
        <v>223</v>
      </c>
      <c r="J77" t="s">
        <v>312</v>
      </c>
      <c r="K77">
        <v>21</v>
      </c>
      <c r="L77" t="s">
        <v>330</v>
      </c>
      <c r="M77" t="s">
        <v>316</v>
      </c>
      <c r="N77">
        <v>6374.29</v>
      </c>
      <c r="O77">
        <v>54</v>
      </c>
      <c r="P77" t="s">
        <v>224</v>
      </c>
      <c r="Q77">
        <v>368</v>
      </c>
    </row>
    <row r="78" spans="1:17" ht="12">
      <c r="A78" t="s">
        <v>107</v>
      </c>
      <c r="B78" t="s">
        <v>159</v>
      </c>
      <c r="C78">
        <v>2</v>
      </c>
      <c r="D78" t="str">
        <f>HYPERLINK("http://www.wormbase.org/db/gene/gene?name=WBGene00012891;class=Gene","WBGene00012891")</f>
        <v>WBGene00012891</v>
      </c>
      <c r="E78" t="s">
        <v>160</v>
      </c>
      <c r="F78" t="s">
        <v>312</v>
      </c>
      <c r="G78" t="s">
        <v>172</v>
      </c>
      <c r="H78" t="str">
        <f>HYPERLINK("http://www.wormbase.org/db/gene/gene?name=WBGene00001696;class=Gene","WBGene00001696")</f>
        <v>WBGene00001696</v>
      </c>
      <c r="I78" t="s">
        <v>173</v>
      </c>
      <c r="J78" t="s">
        <v>190</v>
      </c>
      <c r="K78">
        <v>3</v>
      </c>
      <c r="L78" t="s">
        <v>329</v>
      </c>
      <c r="M78" t="s">
        <v>316</v>
      </c>
      <c r="N78">
        <v>30053</v>
      </c>
      <c r="O78">
        <v>108</v>
      </c>
      <c r="P78" t="s">
        <v>90</v>
      </c>
      <c r="Q78">
        <v>360</v>
      </c>
    </row>
    <row r="79" spans="1:17" ht="12">
      <c r="A79" t="s">
        <v>25</v>
      </c>
      <c r="B79" t="s">
        <v>26</v>
      </c>
      <c r="C79">
        <v>1</v>
      </c>
      <c r="D79" t="str">
        <f>HYPERLINK("http://www.wormbase.org/db/gene/gene?name=WBGene00013724;class=Gene","WBGene00013724")</f>
        <v>WBGene00013724</v>
      </c>
      <c r="E79" t="s">
        <v>26</v>
      </c>
      <c r="F79" t="s">
        <v>312</v>
      </c>
      <c r="G79" t="s">
        <v>172</v>
      </c>
      <c r="H79" t="str">
        <f>HYPERLINK("http://www.wormbase.org/db/gene/gene?name=WBGene00001696;class=Gene","WBGene00001696")</f>
        <v>WBGene00001696</v>
      </c>
      <c r="I79" t="s">
        <v>173</v>
      </c>
      <c r="J79" t="s">
        <v>190</v>
      </c>
      <c r="K79">
        <v>4</v>
      </c>
      <c r="L79" t="s">
        <v>330</v>
      </c>
      <c r="M79" t="s">
        <v>323</v>
      </c>
      <c r="N79">
        <v>1785.84</v>
      </c>
      <c r="O79">
        <v>592</v>
      </c>
      <c r="P79" t="s">
        <v>31</v>
      </c>
      <c r="Q79">
        <v>395</v>
      </c>
    </row>
    <row r="80" spans="1:17" ht="12">
      <c r="A80" t="s">
        <v>170</v>
      </c>
      <c r="B80" t="s">
        <v>202</v>
      </c>
      <c r="C80">
        <v>3</v>
      </c>
      <c r="D80" t="str">
        <f>HYPERLINK("http://www.wormbase.org/db/gene/gene?name=WBGene00006410;class=Gene","WBGene00006410")</f>
        <v>WBGene00006410</v>
      </c>
      <c r="E80" t="s">
        <v>203</v>
      </c>
      <c r="F80" t="s">
        <v>204</v>
      </c>
      <c r="G80" t="s">
        <v>172</v>
      </c>
      <c r="H80" t="str">
        <f>HYPERLINK("http://www.wormbase.org/db/gene/gene?name=WBGene00001696;class=Gene","WBGene00001696")</f>
        <v>WBGene00001696</v>
      </c>
      <c r="I80" t="s">
        <v>173</v>
      </c>
      <c r="J80" t="s">
        <v>190</v>
      </c>
      <c r="K80">
        <v>7</v>
      </c>
      <c r="L80" t="s">
        <v>330</v>
      </c>
      <c r="M80" t="s">
        <v>313</v>
      </c>
      <c r="N80">
        <v>4466.88</v>
      </c>
      <c r="O80">
        <v>157</v>
      </c>
      <c r="P80" t="s">
        <v>191</v>
      </c>
      <c r="Q80">
        <v>400</v>
      </c>
    </row>
    <row r="81" spans="1:17" ht="12">
      <c r="A81" t="s">
        <v>44</v>
      </c>
      <c r="B81" t="s">
        <v>45</v>
      </c>
      <c r="C81">
        <v>2</v>
      </c>
      <c r="D81" t="str">
        <f>HYPERLINK("http://www.wormbase.org/db/gene/gene?name=WBGene00006887;class=Gene","WBGene00006887")</f>
        <v>WBGene00006887</v>
      </c>
      <c r="E81" t="s">
        <v>46</v>
      </c>
      <c r="F81" t="s">
        <v>47</v>
      </c>
      <c r="G81" t="s">
        <v>240</v>
      </c>
      <c r="H81" t="str">
        <f>HYPERLINK("http://www.wormbase.org/db/gene/gene?name=WBGene00000420;class=Gene","WBGene00000420")</f>
        <v>WBGene00000420</v>
      </c>
      <c r="I81" t="s">
        <v>241</v>
      </c>
      <c r="J81" t="s">
        <v>242</v>
      </c>
      <c r="K81">
        <v>50</v>
      </c>
      <c r="L81" t="s">
        <v>330</v>
      </c>
      <c r="M81" t="s">
        <v>323</v>
      </c>
      <c r="N81">
        <v>17860.5</v>
      </c>
      <c r="O81">
        <v>127</v>
      </c>
      <c r="P81" t="s">
        <v>42</v>
      </c>
      <c r="Q81">
        <v>280</v>
      </c>
    </row>
    <row r="82" spans="1:17" ht="12">
      <c r="A82" t="s">
        <v>254</v>
      </c>
      <c r="B82" t="s">
        <v>311</v>
      </c>
      <c r="C82">
        <v>1</v>
      </c>
      <c r="D82" t="str">
        <f>HYPERLINK("http://www.wormbase.org/db/gene/gene?name=WBGene00015128;class=Gene","WBGene00015128")</f>
        <v>WBGene00015128</v>
      </c>
      <c r="E82" t="s">
        <v>311</v>
      </c>
      <c r="F82" t="s">
        <v>312</v>
      </c>
      <c r="G82" t="s">
        <v>240</v>
      </c>
      <c r="H82" t="str">
        <f>HYPERLINK("http://www.wormbase.org/db/gene/gene?name=WBGene00000420;class=Gene","WBGene00000420")</f>
        <v>WBGene00000420</v>
      </c>
      <c r="I82" t="s">
        <v>241</v>
      </c>
      <c r="J82" t="s">
        <v>242</v>
      </c>
      <c r="K82">
        <v>1</v>
      </c>
      <c r="L82" t="s">
        <v>330</v>
      </c>
      <c r="M82" t="s">
        <v>316</v>
      </c>
      <c r="N82">
        <v>40614.2</v>
      </c>
      <c r="O82">
        <v>375</v>
      </c>
      <c r="P82" t="s">
        <v>243</v>
      </c>
      <c r="Q82">
        <v>324</v>
      </c>
    </row>
    <row r="83" spans="1:17" ht="12">
      <c r="A83" t="s">
        <v>25</v>
      </c>
      <c r="B83" t="s">
        <v>26</v>
      </c>
      <c r="C83">
        <v>1</v>
      </c>
      <c r="D83" t="str">
        <f>HYPERLINK("http://www.wormbase.org/db/gene/gene?name=WBGene00013724;class=Gene","WBGene00013724")</f>
        <v>WBGene00013724</v>
      </c>
      <c r="E83" t="s">
        <v>26</v>
      </c>
      <c r="F83" t="s">
        <v>312</v>
      </c>
      <c r="G83" t="s">
        <v>91</v>
      </c>
      <c r="H83" t="str">
        <f>HYPERLINK("http://www.wormbase.org/db/gene/gene?name=WBGene00019030;class=Gene","WBGene00019030")</f>
        <v>WBGene00019030</v>
      </c>
      <c r="I83" t="s">
        <v>92</v>
      </c>
      <c r="J83" t="s">
        <v>312</v>
      </c>
      <c r="K83">
        <v>2</v>
      </c>
      <c r="L83" t="s">
        <v>330</v>
      </c>
      <c r="M83" t="s">
        <v>316</v>
      </c>
      <c r="N83">
        <v>1327.62</v>
      </c>
      <c r="O83">
        <v>944</v>
      </c>
      <c r="P83" t="s">
        <v>32</v>
      </c>
      <c r="Q83">
        <v>78</v>
      </c>
    </row>
    <row r="84" spans="1:17" ht="12">
      <c r="A84" t="s">
        <v>107</v>
      </c>
      <c r="B84" t="s">
        <v>159</v>
      </c>
      <c r="C84">
        <v>2</v>
      </c>
      <c r="D84" t="str">
        <f>HYPERLINK("http://www.wormbase.org/db/gene/gene?name=WBGene00012891;class=Gene","WBGene00012891")</f>
        <v>WBGene00012891</v>
      </c>
      <c r="E84" t="s">
        <v>160</v>
      </c>
      <c r="F84" t="s">
        <v>312</v>
      </c>
      <c r="G84" t="s">
        <v>91</v>
      </c>
      <c r="H84" t="str">
        <f>HYPERLINK("http://www.wormbase.org/db/gene/gene?name=WBGene00019030;class=Gene","WBGene00019030")</f>
        <v>WBGene00019030</v>
      </c>
      <c r="I84" t="s">
        <v>92</v>
      </c>
      <c r="J84" t="s">
        <v>312</v>
      </c>
      <c r="K84">
        <v>1</v>
      </c>
      <c r="L84" t="s">
        <v>329</v>
      </c>
      <c r="M84" t="s">
        <v>316</v>
      </c>
      <c r="N84">
        <v>42205.8</v>
      </c>
      <c r="O84">
        <v>79</v>
      </c>
      <c r="P84" t="s">
        <v>93</v>
      </c>
      <c r="Q84">
        <v>702</v>
      </c>
    </row>
    <row r="85" spans="1:17" ht="12">
      <c r="A85" t="s">
        <v>41</v>
      </c>
      <c r="B85" t="s">
        <v>35</v>
      </c>
      <c r="C85">
        <v>1</v>
      </c>
      <c r="D85" t="str">
        <f>HYPERLINK("http://www.wormbase.org/db/gene/gene?name=WBGene00044989;class=Gene","WBGene00044989")</f>
        <v>WBGene00044989</v>
      </c>
      <c r="E85" t="s">
        <v>35</v>
      </c>
      <c r="F85" t="s">
        <v>312</v>
      </c>
      <c r="G85" t="s">
        <v>273</v>
      </c>
      <c r="H85" t="str">
        <f aca="true" t="shared" si="4" ref="H85:H90">HYPERLINK("http://www.wormbase.org/db/gene/gene?name=WBGene00019124;class=Gene","WBGene00019124")</f>
        <v>WBGene00019124</v>
      </c>
      <c r="I85" t="s">
        <v>273</v>
      </c>
      <c r="J85" t="s">
        <v>312</v>
      </c>
      <c r="K85">
        <v>1</v>
      </c>
      <c r="L85" t="s">
        <v>330</v>
      </c>
      <c r="M85" t="s">
        <v>313</v>
      </c>
      <c r="N85">
        <v>132957</v>
      </c>
      <c r="O85">
        <v>53</v>
      </c>
      <c r="P85" t="s">
        <v>68</v>
      </c>
      <c r="Q85">
        <v>1123</v>
      </c>
    </row>
    <row r="86" spans="1:17" ht="12">
      <c r="A86" t="s">
        <v>62</v>
      </c>
      <c r="B86" t="s">
        <v>63</v>
      </c>
      <c r="C86">
        <v>1</v>
      </c>
      <c r="D86" t="str">
        <f>HYPERLINK("http://www.wormbase.org/db/gene/gene?name=WBGene00006791;class=Gene","WBGene00006791")</f>
        <v>WBGene00006791</v>
      </c>
      <c r="E86" t="s">
        <v>64</v>
      </c>
      <c r="F86" t="s">
        <v>52</v>
      </c>
      <c r="G86" t="s">
        <v>273</v>
      </c>
      <c r="H86" t="str">
        <f t="shared" si="4"/>
        <v>WBGene00019124</v>
      </c>
      <c r="I86" t="s">
        <v>273</v>
      </c>
      <c r="J86" t="s">
        <v>312</v>
      </c>
      <c r="K86">
        <v>3</v>
      </c>
      <c r="L86" t="s">
        <v>330</v>
      </c>
      <c r="M86" t="s">
        <v>313</v>
      </c>
      <c r="N86">
        <v>165925</v>
      </c>
      <c r="O86">
        <v>278</v>
      </c>
      <c r="P86" t="s">
        <v>68</v>
      </c>
      <c r="Q86">
        <v>1123</v>
      </c>
    </row>
    <row r="87" spans="1:17" ht="12">
      <c r="A87" t="s">
        <v>178</v>
      </c>
      <c r="B87" t="s">
        <v>179</v>
      </c>
      <c r="C87">
        <v>1</v>
      </c>
      <c r="D87" t="str">
        <f>HYPERLINK("http://www.wormbase.org/db/gene/gene?name=WBGene00010776;class=Gene","WBGene00010776")</f>
        <v>WBGene00010776</v>
      </c>
      <c r="E87" t="s">
        <v>180</v>
      </c>
      <c r="F87" t="s">
        <v>312</v>
      </c>
      <c r="G87" t="s">
        <v>273</v>
      </c>
      <c r="H87" t="str">
        <f t="shared" si="4"/>
        <v>WBGene00019124</v>
      </c>
      <c r="I87" t="s">
        <v>273</v>
      </c>
      <c r="J87" t="s">
        <v>312</v>
      </c>
      <c r="K87">
        <v>2</v>
      </c>
      <c r="L87" t="s">
        <v>330</v>
      </c>
      <c r="M87" t="s">
        <v>313</v>
      </c>
      <c r="N87">
        <v>34727000</v>
      </c>
      <c r="O87">
        <v>4</v>
      </c>
      <c r="P87" t="s">
        <v>181</v>
      </c>
      <c r="Q87">
        <v>1333</v>
      </c>
    </row>
    <row r="88" spans="1:17" ht="12">
      <c r="A88" t="s">
        <v>73</v>
      </c>
      <c r="B88" t="s">
        <v>74</v>
      </c>
      <c r="C88">
        <v>1</v>
      </c>
      <c r="D88" t="str">
        <f>HYPERLINK("http://www.wormbase.org/db/gene/gene?name=WBGene00017298;class=Gene","WBGene00017298")</f>
        <v>WBGene00017298</v>
      </c>
      <c r="E88" t="s">
        <v>75</v>
      </c>
      <c r="F88" t="s">
        <v>312</v>
      </c>
      <c r="G88" t="s">
        <v>273</v>
      </c>
      <c r="H88" t="str">
        <f t="shared" si="4"/>
        <v>WBGene00019124</v>
      </c>
      <c r="I88" t="s">
        <v>273</v>
      </c>
      <c r="J88" t="s">
        <v>312</v>
      </c>
      <c r="K88">
        <v>6</v>
      </c>
      <c r="L88" t="s">
        <v>330</v>
      </c>
      <c r="M88" t="s">
        <v>313</v>
      </c>
      <c r="N88">
        <v>47546800</v>
      </c>
      <c r="O88">
        <v>11</v>
      </c>
      <c r="P88" t="s">
        <v>181</v>
      </c>
      <c r="Q88">
        <v>1333</v>
      </c>
    </row>
    <row r="89" spans="1:17" ht="12">
      <c r="A89" t="s">
        <v>129</v>
      </c>
      <c r="B89" t="s">
        <v>130</v>
      </c>
      <c r="C89">
        <v>1</v>
      </c>
      <c r="D89" t="str">
        <f>HYPERLINK("http://www.wormbase.org/db/gene/gene?name=WBGene00004951;class=Gene","WBGene00004951")</f>
        <v>WBGene00004951</v>
      </c>
      <c r="E89" t="s">
        <v>131</v>
      </c>
      <c r="F89" t="s">
        <v>132</v>
      </c>
      <c r="G89" t="s">
        <v>273</v>
      </c>
      <c r="H89" t="str">
        <f t="shared" si="4"/>
        <v>WBGene00019124</v>
      </c>
      <c r="I89" t="s">
        <v>273</v>
      </c>
      <c r="J89" t="s">
        <v>312</v>
      </c>
      <c r="K89">
        <v>9</v>
      </c>
      <c r="L89" t="s">
        <v>330</v>
      </c>
      <c r="M89" t="s">
        <v>313</v>
      </c>
      <c r="N89">
        <v>3446940</v>
      </c>
      <c r="O89">
        <v>55</v>
      </c>
      <c r="P89" t="s">
        <v>133</v>
      </c>
      <c r="Q89">
        <v>1335</v>
      </c>
    </row>
    <row r="90" spans="1:17" ht="12">
      <c r="A90" t="s">
        <v>107</v>
      </c>
      <c r="B90" t="s">
        <v>159</v>
      </c>
      <c r="C90">
        <v>2</v>
      </c>
      <c r="D90" t="str">
        <f>HYPERLINK("http://www.wormbase.org/db/gene/gene?name=WBGene00012891;class=Gene","WBGene00012891")</f>
        <v>WBGene00012891</v>
      </c>
      <c r="E90" t="s">
        <v>160</v>
      </c>
      <c r="F90" t="s">
        <v>312</v>
      </c>
      <c r="G90" t="s">
        <v>273</v>
      </c>
      <c r="H90" t="str">
        <f t="shared" si="4"/>
        <v>WBGene00019124</v>
      </c>
      <c r="I90" t="s">
        <v>273</v>
      </c>
      <c r="J90" t="s">
        <v>312</v>
      </c>
      <c r="K90">
        <v>5</v>
      </c>
      <c r="L90" t="s">
        <v>330</v>
      </c>
      <c r="M90" t="s">
        <v>313</v>
      </c>
      <c r="N90">
        <v>9122.45</v>
      </c>
      <c r="O90">
        <v>401</v>
      </c>
      <c r="P90" t="s">
        <v>88</v>
      </c>
      <c r="Q90">
        <v>1387</v>
      </c>
    </row>
    <row r="91" spans="1:17" ht="12">
      <c r="A91" t="s">
        <v>205</v>
      </c>
      <c r="B91" t="s">
        <v>202</v>
      </c>
      <c r="C91">
        <v>2</v>
      </c>
      <c r="D91" t="str">
        <f>HYPERLINK("http://www.wormbase.org/db/gene/gene?name=WBGene00006410;class=Gene","WBGene00006410")</f>
        <v>WBGene00006410</v>
      </c>
      <c r="E91" t="s">
        <v>203</v>
      </c>
      <c r="F91" t="s">
        <v>204</v>
      </c>
      <c r="G91" t="s">
        <v>280</v>
      </c>
      <c r="H91" t="str">
        <f aca="true" t="shared" si="5" ref="H91:H97">HYPERLINK("http://www.wormbase.org/db/gene/gene?name=WBGene00006763;class=Gene","WBGene00006763")</f>
        <v>WBGene00006763</v>
      </c>
      <c r="I91" t="s">
        <v>281</v>
      </c>
      <c r="J91" t="s">
        <v>282</v>
      </c>
      <c r="K91">
        <v>57</v>
      </c>
      <c r="L91" t="s">
        <v>330</v>
      </c>
      <c r="M91" t="s">
        <v>313</v>
      </c>
      <c r="N91">
        <v>333801</v>
      </c>
      <c r="O91">
        <v>23</v>
      </c>
      <c r="P91" t="s">
        <v>283</v>
      </c>
      <c r="Q91">
        <v>1080</v>
      </c>
    </row>
    <row r="92" spans="1:17" ht="12">
      <c r="A92" t="s">
        <v>307</v>
      </c>
      <c r="B92" t="s">
        <v>308</v>
      </c>
      <c r="C92">
        <v>1</v>
      </c>
      <c r="D92" t="str">
        <f>HYPERLINK("http://www.wormbase.org/db/gene/gene?name=WBGene00015146;class=Gene","WBGene00015146")</f>
        <v>WBGene00015146</v>
      </c>
      <c r="E92" t="s">
        <v>309</v>
      </c>
      <c r="F92" t="s">
        <v>310</v>
      </c>
      <c r="G92" t="s">
        <v>280</v>
      </c>
      <c r="H92" t="str">
        <f t="shared" si="5"/>
        <v>WBGene00006763</v>
      </c>
      <c r="I92" t="s">
        <v>281</v>
      </c>
      <c r="J92" t="s">
        <v>282</v>
      </c>
      <c r="K92">
        <v>6</v>
      </c>
      <c r="L92" t="s">
        <v>330</v>
      </c>
      <c r="M92" t="s">
        <v>313</v>
      </c>
      <c r="N92">
        <v>318651</v>
      </c>
      <c r="O92">
        <v>40</v>
      </c>
      <c r="P92" t="s">
        <v>283</v>
      </c>
      <c r="Q92">
        <v>1080</v>
      </c>
    </row>
    <row r="93" spans="1:17" ht="12">
      <c r="A93" t="s">
        <v>115</v>
      </c>
      <c r="B93" t="s">
        <v>159</v>
      </c>
      <c r="C93">
        <v>3</v>
      </c>
      <c r="D93" t="str">
        <f>HYPERLINK("http://www.wormbase.org/db/gene/gene?name=WBGene00012891;class=Gene","WBGene00012891")</f>
        <v>WBGene00012891</v>
      </c>
      <c r="E93" t="s">
        <v>160</v>
      </c>
      <c r="F93" t="s">
        <v>312</v>
      </c>
      <c r="G93" t="s">
        <v>280</v>
      </c>
      <c r="H93" t="str">
        <f t="shared" si="5"/>
        <v>WBGene00006763</v>
      </c>
      <c r="I93" t="s">
        <v>281</v>
      </c>
      <c r="J93" t="s">
        <v>282</v>
      </c>
      <c r="K93">
        <v>6</v>
      </c>
      <c r="L93" t="s">
        <v>330</v>
      </c>
      <c r="M93" t="s">
        <v>313</v>
      </c>
      <c r="N93">
        <v>977505</v>
      </c>
      <c r="O93">
        <v>4</v>
      </c>
      <c r="P93" t="s">
        <v>99</v>
      </c>
      <c r="Q93">
        <v>1092</v>
      </c>
    </row>
    <row r="94" spans="1:17" ht="12">
      <c r="A94" t="s">
        <v>196</v>
      </c>
      <c r="B94" t="s">
        <v>263</v>
      </c>
      <c r="C94">
        <v>1</v>
      </c>
      <c r="D94" t="str">
        <f>HYPERLINK("http://www.wormbase.org/db/gene/gene?name=WBGene00003086;class=Gene","WBGene00003086")</f>
        <v>WBGene00003086</v>
      </c>
      <c r="E94" t="s">
        <v>264</v>
      </c>
      <c r="F94" t="s">
        <v>312</v>
      </c>
      <c r="G94" t="s">
        <v>280</v>
      </c>
      <c r="H94" t="str">
        <f t="shared" si="5"/>
        <v>WBGene00006763</v>
      </c>
      <c r="I94" t="s">
        <v>281</v>
      </c>
      <c r="J94" t="s">
        <v>282</v>
      </c>
      <c r="K94">
        <v>84</v>
      </c>
      <c r="L94" t="s">
        <v>330</v>
      </c>
      <c r="M94" t="s">
        <v>313</v>
      </c>
      <c r="N94">
        <v>4519540</v>
      </c>
      <c r="O94">
        <v>21</v>
      </c>
      <c r="P94" t="s">
        <v>199</v>
      </c>
      <c r="Q94">
        <v>1097</v>
      </c>
    </row>
    <row r="95" spans="1:17" ht="12">
      <c r="A95" t="s">
        <v>100</v>
      </c>
      <c r="B95" t="s">
        <v>101</v>
      </c>
      <c r="C95">
        <v>1</v>
      </c>
      <c r="D95" t="str">
        <f>HYPERLINK("http://www.wormbase.org/db/gene/gene?name=WBGene00019487;class=Gene","WBGene00019487")</f>
        <v>WBGene00019487</v>
      </c>
      <c r="E95" t="s">
        <v>102</v>
      </c>
      <c r="F95" t="s">
        <v>312</v>
      </c>
      <c r="G95" t="s">
        <v>280</v>
      </c>
      <c r="H95" t="str">
        <f t="shared" si="5"/>
        <v>WBGene00006763</v>
      </c>
      <c r="I95" t="s">
        <v>281</v>
      </c>
      <c r="J95" t="s">
        <v>282</v>
      </c>
      <c r="K95">
        <v>1</v>
      </c>
      <c r="L95" t="s">
        <v>330</v>
      </c>
      <c r="M95" t="s">
        <v>313</v>
      </c>
      <c r="N95">
        <v>261667</v>
      </c>
      <c r="O95">
        <v>158</v>
      </c>
      <c r="P95" t="s">
        <v>95</v>
      </c>
      <c r="Q95">
        <v>1099</v>
      </c>
    </row>
    <row r="96" spans="1:17" ht="12">
      <c r="A96" t="s">
        <v>62</v>
      </c>
      <c r="B96" t="s">
        <v>63</v>
      </c>
      <c r="C96">
        <v>1</v>
      </c>
      <c r="D96" t="str">
        <f>HYPERLINK("http://www.wormbase.org/db/gene/gene?name=WBGene00006791;class=Gene","WBGene00006791")</f>
        <v>WBGene00006791</v>
      </c>
      <c r="E96" t="s">
        <v>64</v>
      </c>
      <c r="F96" t="s">
        <v>52</v>
      </c>
      <c r="G96" t="s">
        <v>280</v>
      </c>
      <c r="H96" t="str">
        <f t="shared" si="5"/>
        <v>WBGene00006763</v>
      </c>
      <c r="I96" t="s">
        <v>281</v>
      </c>
      <c r="J96" t="s">
        <v>282</v>
      </c>
      <c r="K96">
        <v>1</v>
      </c>
      <c r="L96" t="s">
        <v>330</v>
      </c>
      <c r="M96" t="s">
        <v>313</v>
      </c>
      <c r="N96">
        <v>699122</v>
      </c>
      <c r="O96">
        <v>97</v>
      </c>
      <c r="P96" t="s">
        <v>60</v>
      </c>
      <c r="Q96">
        <v>1100</v>
      </c>
    </row>
    <row r="97" spans="1:17" ht="12">
      <c r="A97" t="s">
        <v>41</v>
      </c>
      <c r="B97" t="s">
        <v>35</v>
      </c>
      <c r="C97">
        <v>1</v>
      </c>
      <c r="D97" t="str">
        <f>HYPERLINK("http://www.wormbase.org/db/gene/gene?name=WBGene00044989;class=Gene","WBGene00044989")</f>
        <v>WBGene00044989</v>
      </c>
      <c r="E97" t="s">
        <v>35</v>
      </c>
      <c r="F97" t="s">
        <v>312</v>
      </c>
      <c r="G97" t="s">
        <v>280</v>
      </c>
      <c r="H97" t="str">
        <f t="shared" si="5"/>
        <v>WBGene00006763</v>
      </c>
      <c r="I97" t="s">
        <v>281</v>
      </c>
      <c r="J97" t="s">
        <v>282</v>
      </c>
      <c r="K97">
        <v>17</v>
      </c>
      <c r="L97" t="s">
        <v>330</v>
      </c>
      <c r="M97" t="s">
        <v>313</v>
      </c>
      <c r="N97">
        <v>5651460</v>
      </c>
      <c r="O97">
        <v>7</v>
      </c>
      <c r="P97" t="s">
        <v>15</v>
      </c>
      <c r="Q97">
        <v>1105</v>
      </c>
    </row>
    <row r="98" spans="1:17" ht="12">
      <c r="A98" t="s">
        <v>105</v>
      </c>
      <c r="B98" t="s">
        <v>122</v>
      </c>
      <c r="C98">
        <v>2</v>
      </c>
      <c r="D98" t="str">
        <f>HYPERLINK("http://www.wormbase.org/db/gene/gene?name=WBGene00006513;class=Gene","WBGene00006513")</f>
        <v>WBGene00006513</v>
      </c>
      <c r="E98" t="s">
        <v>123</v>
      </c>
      <c r="F98" t="s">
        <v>312</v>
      </c>
      <c r="G98" t="s">
        <v>124</v>
      </c>
      <c r="H98" t="str">
        <f>HYPERLINK("http://www.wormbase.org/db/gene/gene?name=WBGene00019400;class=Gene","WBGene00019400")</f>
        <v>WBGene00019400</v>
      </c>
      <c r="I98" t="s">
        <v>124</v>
      </c>
      <c r="J98" t="s">
        <v>312</v>
      </c>
      <c r="K98">
        <v>81</v>
      </c>
      <c r="L98" t="s">
        <v>330</v>
      </c>
      <c r="M98" t="s">
        <v>313</v>
      </c>
      <c r="N98">
        <v>423728</v>
      </c>
      <c r="O98">
        <v>26</v>
      </c>
      <c r="P98" t="s">
        <v>125</v>
      </c>
      <c r="Q98">
        <v>407</v>
      </c>
    </row>
    <row r="99" spans="1:17" ht="12">
      <c r="A99" t="s">
        <v>121</v>
      </c>
      <c r="B99" t="s">
        <v>122</v>
      </c>
      <c r="C99">
        <v>1</v>
      </c>
      <c r="D99" t="str">
        <f>HYPERLINK("http://www.wormbase.org/db/gene/gene?name=WBGene00006513;class=Gene","WBGene00006513")</f>
        <v>WBGene00006513</v>
      </c>
      <c r="E99" t="s">
        <v>123</v>
      </c>
      <c r="F99" t="s">
        <v>312</v>
      </c>
      <c r="G99" t="s">
        <v>124</v>
      </c>
      <c r="H99" t="str">
        <f>HYPERLINK("http://www.wormbase.org/db/gene/gene?name=WBGene00019400;class=Gene","WBGene00019400")</f>
        <v>WBGene00019400</v>
      </c>
      <c r="I99" t="s">
        <v>124</v>
      </c>
      <c r="J99" t="s">
        <v>312</v>
      </c>
      <c r="K99">
        <v>2</v>
      </c>
      <c r="L99" t="s">
        <v>330</v>
      </c>
      <c r="M99" t="s">
        <v>313</v>
      </c>
      <c r="N99">
        <v>1580.77</v>
      </c>
      <c r="O99">
        <v>958</v>
      </c>
      <c r="P99" t="s">
        <v>125</v>
      </c>
      <c r="Q99">
        <v>407</v>
      </c>
    </row>
    <row r="100" spans="1:17" ht="12">
      <c r="A100" t="s">
        <v>139</v>
      </c>
      <c r="B100" t="s">
        <v>146</v>
      </c>
      <c r="C100">
        <v>2</v>
      </c>
      <c r="D100" t="str">
        <f>HYPERLINK("http://www.wormbase.org/db/gene/gene?name=WBGene00004774;class=Gene","WBGene00004774")</f>
        <v>WBGene00004774</v>
      </c>
      <c r="E100" t="s">
        <v>147</v>
      </c>
      <c r="F100" t="s">
        <v>148</v>
      </c>
      <c r="G100" t="s">
        <v>245</v>
      </c>
      <c r="H100" t="str">
        <f>HYPERLINK("http://www.wormbase.org/db/gene/gene?name=WBGene00007010;class=Gene","WBGene00007010")</f>
        <v>WBGene00007010</v>
      </c>
      <c r="I100" t="s">
        <v>246</v>
      </c>
      <c r="J100" t="s">
        <v>244</v>
      </c>
      <c r="K100">
        <v>9</v>
      </c>
      <c r="L100" t="s">
        <v>330</v>
      </c>
      <c r="M100" t="s">
        <v>313</v>
      </c>
      <c r="N100">
        <v>8322.75</v>
      </c>
      <c r="O100">
        <v>486</v>
      </c>
      <c r="P100" t="s">
        <v>140</v>
      </c>
      <c r="Q100">
        <v>747</v>
      </c>
    </row>
    <row r="101" spans="1:17" ht="12">
      <c r="A101" t="s">
        <v>62</v>
      </c>
      <c r="B101" t="s">
        <v>63</v>
      </c>
      <c r="C101">
        <v>1</v>
      </c>
      <c r="D101" t="str">
        <f>HYPERLINK("http://www.wormbase.org/db/gene/gene?name=WBGene00006791;class=Gene","WBGene00006791")</f>
        <v>WBGene00006791</v>
      </c>
      <c r="E101" t="s">
        <v>64</v>
      </c>
      <c r="F101" t="s">
        <v>52</v>
      </c>
      <c r="G101" t="s">
        <v>245</v>
      </c>
      <c r="H101" t="str">
        <f>HYPERLINK("http://www.wormbase.org/db/gene/gene?name=WBGene00007010;class=Gene","WBGene00007010")</f>
        <v>WBGene00007010</v>
      </c>
      <c r="I101" t="s">
        <v>246</v>
      </c>
      <c r="J101" t="s">
        <v>244</v>
      </c>
      <c r="K101">
        <v>24</v>
      </c>
      <c r="L101" t="s">
        <v>330</v>
      </c>
      <c r="M101" t="s">
        <v>313</v>
      </c>
      <c r="N101">
        <v>395607000</v>
      </c>
      <c r="O101">
        <v>2</v>
      </c>
      <c r="P101" t="s">
        <v>54</v>
      </c>
      <c r="Q101">
        <v>750</v>
      </c>
    </row>
    <row r="102" spans="1:17" ht="12">
      <c r="A102" t="s">
        <v>254</v>
      </c>
      <c r="B102" t="s">
        <v>311</v>
      </c>
      <c r="C102">
        <v>1</v>
      </c>
      <c r="D102" t="str">
        <f>HYPERLINK("http://www.wormbase.org/db/gene/gene?name=WBGene00015128;class=Gene","WBGene00015128")</f>
        <v>WBGene00015128</v>
      </c>
      <c r="E102" t="s">
        <v>311</v>
      </c>
      <c r="F102" t="s">
        <v>312</v>
      </c>
      <c r="G102" t="s">
        <v>245</v>
      </c>
      <c r="H102" t="str">
        <f>HYPERLINK("http://www.wormbase.org/db/gene/gene?name=WBGene00007010;class=Gene","WBGene00007010")</f>
        <v>WBGene00007010</v>
      </c>
      <c r="I102" t="s">
        <v>246</v>
      </c>
      <c r="J102" t="s">
        <v>244</v>
      </c>
      <c r="K102">
        <v>9</v>
      </c>
      <c r="L102" t="s">
        <v>330</v>
      </c>
      <c r="M102" t="s">
        <v>313</v>
      </c>
      <c r="N102">
        <v>1306350</v>
      </c>
      <c r="O102">
        <v>85</v>
      </c>
      <c r="P102" t="s">
        <v>239</v>
      </c>
      <c r="Q102">
        <v>752</v>
      </c>
    </row>
    <row r="103" spans="1:17" ht="12">
      <c r="A103" t="s">
        <v>73</v>
      </c>
      <c r="B103" t="s">
        <v>74</v>
      </c>
      <c r="C103">
        <v>1</v>
      </c>
      <c r="D103" t="str">
        <f>HYPERLINK("http://www.wormbase.org/db/gene/gene?name=WBGene00017298;class=Gene","WBGene00017298")</f>
        <v>WBGene00017298</v>
      </c>
      <c r="E103" t="s">
        <v>75</v>
      </c>
      <c r="F103" t="s">
        <v>312</v>
      </c>
      <c r="G103" t="s">
        <v>274</v>
      </c>
      <c r="H103" t="str">
        <f>HYPERLINK("http://www.wormbase.org/db/gene/gene?name=WBGene00001573;class=Gene","WBGene00001573")</f>
        <v>WBGene00001573</v>
      </c>
      <c r="I103" t="s">
        <v>261</v>
      </c>
      <c r="J103" t="s">
        <v>262</v>
      </c>
      <c r="K103">
        <v>24</v>
      </c>
      <c r="L103" t="s">
        <v>330</v>
      </c>
      <c r="M103" t="s">
        <v>316</v>
      </c>
      <c r="N103">
        <v>7355310</v>
      </c>
      <c r="O103">
        <v>69</v>
      </c>
      <c r="P103" t="s">
        <v>79</v>
      </c>
      <c r="Q103">
        <v>188</v>
      </c>
    </row>
    <row r="104" spans="1:17" ht="12">
      <c r="A104" t="s">
        <v>25</v>
      </c>
      <c r="B104" t="s">
        <v>26</v>
      </c>
      <c r="C104">
        <v>1</v>
      </c>
      <c r="D104" t="str">
        <f>HYPERLINK("http://www.wormbase.org/db/gene/gene?name=WBGene00013724;class=Gene","WBGene00013724")</f>
        <v>WBGene00013724</v>
      </c>
      <c r="E104" t="s">
        <v>26</v>
      </c>
      <c r="F104" t="s">
        <v>312</v>
      </c>
      <c r="G104" t="s">
        <v>274</v>
      </c>
      <c r="H104" t="str">
        <f>HYPERLINK("http://www.wormbase.org/db/gene/gene?name=WBGene00001573;class=Gene","WBGene00001573")</f>
        <v>WBGene00001573</v>
      </c>
      <c r="I104" t="s">
        <v>261</v>
      </c>
      <c r="J104" t="s">
        <v>262</v>
      </c>
      <c r="K104">
        <v>21</v>
      </c>
      <c r="L104" t="s">
        <v>330</v>
      </c>
      <c r="M104" t="s">
        <v>323</v>
      </c>
      <c r="N104">
        <v>1785.84</v>
      </c>
      <c r="O104">
        <v>592</v>
      </c>
      <c r="P104" t="s">
        <v>30</v>
      </c>
      <c r="Q104">
        <v>480</v>
      </c>
    </row>
    <row r="105" spans="1:17" ht="12">
      <c r="A105" t="s">
        <v>107</v>
      </c>
      <c r="B105" t="s">
        <v>159</v>
      </c>
      <c r="C105">
        <v>2</v>
      </c>
      <c r="D105" t="str">
        <f>HYPERLINK("http://www.wormbase.org/db/gene/gene?name=WBGene00012891;class=Gene","WBGene00012891")</f>
        <v>WBGene00012891</v>
      </c>
      <c r="E105" t="s">
        <v>160</v>
      </c>
      <c r="F105" t="s">
        <v>312</v>
      </c>
      <c r="G105" t="s">
        <v>274</v>
      </c>
      <c r="H105" t="str">
        <f>HYPERLINK("http://www.wormbase.org/db/gene/gene?name=WBGene00001573;class=Gene","WBGene00001573")</f>
        <v>WBGene00001573</v>
      </c>
      <c r="I105" t="s">
        <v>261</v>
      </c>
      <c r="J105" t="s">
        <v>262</v>
      </c>
      <c r="K105">
        <v>4</v>
      </c>
      <c r="L105" t="s">
        <v>329</v>
      </c>
      <c r="M105" t="s">
        <v>316</v>
      </c>
      <c r="N105">
        <v>4074.05</v>
      </c>
      <c r="O105">
        <v>743</v>
      </c>
      <c r="P105" t="s">
        <v>89</v>
      </c>
      <c r="Q105">
        <v>481</v>
      </c>
    </row>
    <row r="106" spans="1:17" ht="12">
      <c r="A106" t="s">
        <v>100</v>
      </c>
      <c r="B106" t="s">
        <v>101</v>
      </c>
      <c r="C106">
        <v>1</v>
      </c>
      <c r="D106" t="str">
        <f>HYPERLINK("http://www.wormbase.org/db/gene/gene?name=WBGene00019487;class=Gene","WBGene00019487")</f>
        <v>WBGene00019487</v>
      </c>
      <c r="E106" t="s">
        <v>102</v>
      </c>
      <c r="F106" t="s">
        <v>312</v>
      </c>
      <c r="G106" t="s">
        <v>255</v>
      </c>
      <c r="H106" t="str">
        <f>HYPERLINK("http://www.wormbase.org/db/gene/gene?name=WBGene00020628;class=Gene","WBGene00020628")</f>
        <v>WBGene00020628</v>
      </c>
      <c r="I106" t="s">
        <v>255</v>
      </c>
      <c r="J106" t="s">
        <v>312</v>
      </c>
      <c r="K106">
        <v>6</v>
      </c>
      <c r="L106" t="s">
        <v>330</v>
      </c>
      <c r="M106" t="s">
        <v>313</v>
      </c>
      <c r="N106">
        <v>910.307</v>
      </c>
      <c r="O106">
        <v>894</v>
      </c>
      <c r="P106" t="s">
        <v>81</v>
      </c>
      <c r="Q106">
        <v>394</v>
      </c>
    </row>
    <row r="107" spans="1:17" ht="12">
      <c r="A107" t="s">
        <v>41</v>
      </c>
      <c r="B107" t="s">
        <v>35</v>
      </c>
      <c r="C107">
        <v>1</v>
      </c>
      <c r="D107" t="str">
        <f>HYPERLINK("http://www.wormbase.org/db/gene/gene?name=WBGene00044989;class=Gene","WBGene00044989")</f>
        <v>WBGene00044989</v>
      </c>
      <c r="E107" t="s">
        <v>35</v>
      </c>
      <c r="F107" t="s">
        <v>312</v>
      </c>
      <c r="G107" t="s">
        <v>255</v>
      </c>
      <c r="H107" t="str">
        <f>HYPERLINK("http://www.wormbase.org/db/gene/gene?name=WBGene00020628;class=Gene","WBGene00020628")</f>
        <v>WBGene00020628</v>
      </c>
      <c r="I107" t="s">
        <v>255</v>
      </c>
      <c r="J107" t="s">
        <v>312</v>
      </c>
      <c r="K107">
        <v>9</v>
      </c>
      <c r="L107" t="s">
        <v>330</v>
      </c>
      <c r="M107" t="s">
        <v>313</v>
      </c>
      <c r="N107">
        <v>96206.2</v>
      </c>
      <c r="O107">
        <v>62</v>
      </c>
      <c r="P107" t="s">
        <v>14</v>
      </c>
      <c r="Q107">
        <v>395</v>
      </c>
    </row>
    <row r="108" spans="1:17" ht="12">
      <c r="A108" t="s">
        <v>121</v>
      </c>
      <c r="B108" t="s">
        <v>122</v>
      </c>
      <c r="C108">
        <v>1</v>
      </c>
      <c r="D108" t="str">
        <f>HYPERLINK("http://www.wormbase.org/db/gene/gene?name=WBGene00006513;class=Gene","WBGene00006513")</f>
        <v>WBGene00006513</v>
      </c>
      <c r="E108" t="s">
        <v>123</v>
      </c>
      <c r="F108" t="s">
        <v>312</v>
      </c>
      <c r="G108" t="s">
        <v>103</v>
      </c>
      <c r="H108" t="str">
        <f>HYPERLINK("http://www.wormbase.org/db/gene/gene?name=WBGene00020632;class=Gene","WBGene00020632")</f>
        <v>WBGene00020632</v>
      </c>
      <c r="I108" t="s">
        <v>103</v>
      </c>
      <c r="J108" t="s">
        <v>312</v>
      </c>
      <c r="K108">
        <v>7</v>
      </c>
      <c r="L108" t="s">
        <v>330</v>
      </c>
      <c r="M108" t="s">
        <v>313</v>
      </c>
      <c r="N108">
        <v>229646</v>
      </c>
      <c r="O108">
        <v>34</v>
      </c>
      <c r="P108" t="s">
        <v>104</v>
      </c>
      <c r="Q108">
        <v>581</v>
      </c>
    </row>
    <row r="109" spans="1:17" ht="12">
      <c r="A109" t="s">
        <v>105</v>
      </c>
      <c r="B109" t="s">
        <v>122</v>
      </c>
      <c r="C109">
        <v>2</v>
      </c>
      <c r="D109" t="str">
        <f>HYPERLINK("http://www.wormbase.org/db/gene/gene?name=WBGene00006513;class=Gene","WBGene00006513")</f>
        <v>WBGene00006513</v>
      </c>
      <c r="E109" t="s">
        <v>123</v>
      </c>
      <c r="F109" t="s">
        <v>312</v>
      </c>
      <c r="G109" t="s">
        <v>103</v>
      </c>
      <c r="H109" t="str">
        <f>HYPERLINK("http://www.wormbase.org/db/gene/gene?name=WBGene00020632;class=Gene","WBGene00020632")</f>
        <v>WBGene00020632</v>
      </c>
      <c r="I109" t="s">
        <v>103</v>
      </c>
      <c r="J109" t="s">
        <v>312</v>
      </c>
      <c r="K109">
        <v>9</v>
      </c>
      <c r="L109" t="s">
        <v>330</v>
      </c>
      <c r="M109" t="s">
        <v>313</v>
      </c>
      <c r="N109">
        <v>67045</v>
      </c>
      <c r="O109">
        <v>78</v>
      </c>
      <c r="P109" t="s">
        <v>104</v>
      </c>
      <c r="Q109">
        <v>581</v>
      </c>
    </row>
    <row r="110" spans="1:17" ht="12">
      <c r="A110" t="s">
        <v>112</v>
      </c>
      <c r="B110" t="s">
        <v>122</v>
      </c>
      <c r="C110">
        <v>3</v>
      </c>
      <c r="D110" t="str">
        <f>HYPERLINK("http://www.wormbase.org/db/gene/gene?name=WBGene00006513;class=Gene","WBGene00006513")</f>
        <v>WBGene00006513</v>
      </c>
      <c r="E110" t="s">
        <v>123</v>
      </c>
      <c r="F110" t="s">
        <v>312</v>
      </c>
      <c r="G110" t="s">
        <v>103</v>
      </c>
      <c r="H110" t="str">
        <f>HYPERLINK("http://www.wormbase.org/db/gene/gene?name=WBGene00020632;class=Gene","WBGene00020632")</f>
        <v>WBGene00020632</v>
      </c>
      <c r="I110" t="s">
        <v>103</v>
      </c>
      <c r="J110" t="s">
        <v>312</v>
      </c>
      <c r="K110">
        <v>2</v>
      </c>
      <c r="L110" t="s">
        <v>330</v>
      </c>
      <c r="M110" t="s">
        <v>313</v>
      </c>
      <c r="N110">
        <v>44286.1</v>
      </c>
      <c r="O110">
        <v>94</v>
      </c>
      <c r="P110" t="s">
        <v>104</v>
      </c>
      <c r="Q110">
        <v>581</v>
      </c>
    </row>
    <row r="111" spans="1:17" ht="12">
      <c r="A111" t="s">
        <v>201</v>
      </c>
      <c r="B111" t="s">
        <v>202</v>
      </c>
      <c r="C111">
        <v>1</v>
      </c>
      <c r="D111" t="str">
        <f>HYPERLINK("http://www.wormbase.org/db/gene/gene?name=WBGene00006410;class=Gene","WBGene00006410")</f>
        <v>WBGene00006410</v>
      </c>
      <c r="E111" t="s">
        <v>203</v>
      </c>
      <c r="F111" t="s">
        <v>204</v>
      </c>
      <c r="G111" t="s">
        <v>249</v>
      </c>
      <c r="H111" t="str">
        <f>HYPERLINK("http://www.wormbase.org/db/gene/gene?name=WBGene00001061;class=Gene","WBGene00001061")</f>
        <v>WBGene00001061</v>
      </c>
      <c r="I111" t="s">
        <v>250</v>
      </c>
      <c r="J111" t="s">
        <v>253</v>
      </c>
      <c r="K111">
        <v>2</v>
      </c>
      <c r="L111" t="s">
        <v>330</v>
      </c>
      <c r="M111" t="s">
        <v>313</v>
      </c>
      <c r="N111">
        <v>2074.42</v>
      </c>
      <c r="O111">
        <v>794</v>
      </c>
      <c r="P111" t="s">
        <v>192</v>
      </c>
      <c r="Q111">
        <v>362</v>
      </c>
    </row>
    <row r="112" spans="1:17" ht="12">
      <c r="A112" t="s">
        <v>62</v>
      </c>
      <c r="B112" t="s">
        <v>63</v>
      </c>
      <c r="C112">
        <v>1</v>
      </c>
      <c r="D112" t="str">
        <f>HYPERLINK("http://www.wormbase.org/db/gene/gene?name=WBGene00006791;class=Gene","WBGene00006791")</f>
        <v>WBGene00006791</v>
      </c>
      <c r="E112" t="s">
        <v>64</v>
      </c>
      <c r="F112" t="s">
        <v>52</v>
      </c>
      <c r="G112" t="s">
        <v>249</v>
      </c>
      <c r="H112" t="str">
        <f>HYPERLINK("http://www.wormbase.org/db/gene/gene?name=WBGene00001061;class=Gene","WBGene00001061")</f>
        <v>WBGene00001061</v>
      </c>
      <c r="I112" t="s">
        <v>250</v>
      </c>
      <c r="J112" t="s">
        <v>253</v>
      </c>
      <c r="K112">
        <v>3</v>
      </c>
      <c r="L112" t="s">
        <v>330</v>
      </c>
      <c r="M112" t="s">
        <v>313</v>
      </c>
      <c r="N112">
        <v>7146.81</v>
      </c>
      <c r="O112">
        <v>905</v>
      </c>
      <c r="P112" t="s">
        <v>57</v>
      </c>
      <c r="Q112">
        <v>522</v>
      </c>
    </row>
    <row r="113" spans="1:17" ht="12">
      <c r="A113" t="s">
        <v>227</v>
      </c>
      <c r="B113" t="s">
        <v>228</v>
      </c>
      <c r="C113">
        <v>1</v>
      </c>
      <c r="D113" t="str">
        <f>HYPERLINK("http://www.wormbase.org/db/gene/gene?name=WBGene00009886;class=Gene","WBGene00009886")</f>
        <v>WBGene00009886</v>
      </c>
      <c r="E113" t="s">
        <v>228</v>
      </c>
      <c r="F113" t="s">
        <v>312</v>
      </c>
      <c r="G113" t="s">
        <v>259</v>
      </c>
      <c r="H113" t="str">
        <f>HYPERLINK("http://www.wormbase.org/db/gene/gene?name=WBGene00021047;class=Gene","WBGene00021047")</f>
        <v>WBGene00021047</v>
      </c>
      <c r="I113" t="s">
        <v>260</v>
      </c>
      <c r="J113" t="s">
        <v>312</v>
      </c>
      <c r="K113">
        <v>30</v>
      </c>
      <c r="L113" t="s">
        <v>330</v>
      </c>
      <c r="M113" t="s">
        <v>323</v>
      </c>
      <c r="N113">
        <v>52795.6</v>
      </c>
      <c r="O113">
        <v>104</v>
      </c>
      <c r="P113" t="s">
        <v>218</v>
      </c>
      <c r="Q113">
        <v>257</v>
      </c>
    </row>
    <row r="114" spans="1:17" ht="12">
      <c r="A114" t="s">
        <v>163</v>
      </c>
      <c r="B114" t="s">
        <v>164</v>
      </c>
      <c r="C114">
        <v>1</v>
      </c>
      <c r="D114" t="str">
        <f>HYPERLINK("http://www.wormbase.org/db/gene/gene?name=WBGene00010898;class=Gene","WBGene00010898")</f>
        <v>WBGene00010898</v>
      </c>
      <c r="E114" t="s">
        <v>165</v>
      </c>
      <c r="F114" t="s">
        <v>166</v>
      </c>
      <c r="G114" t="s">
        <v>259</v>
      </c>
      <c r="H114" t="str">
        <f>HYPERLINK("http://www.wormbase.org/db/gene/gene?name=WBGene00021047;class=Gene","WBGene00021047")</f>
        <v>WBGene00021047</v>
      </c>
      <c r="I114" t="s">
        <v>260</v>
      </c>
      <c r="J114" t="s">
        <v>312</v>
      </c>
      <c r="K114">
        <v>4</v>
      </c>
      <c r="L114" t="s">
        <v>330</v>
      </c>
      <c r="M114" t="s">
        <v>316</v>
      </c>
      <c r="N114">
        <v>31250.1</v>
      </c>
      <c r="O114">
        <v>210</v>
      </c>
      <c r="P114" t="s">
        <v>175</v>
      </c>
      <c r="Q114">
        <v>269</v>
      </c>
    </row>
    <row r="115" spans="1:17" ht="12">
      <c r="A115" t="s">
        <v>115</v>
      </c>
      <c r="B115" t="s">
        <v>159</v>
      </c>
      <c r="C115">
        <v>3</v>
      </c>
      <c r="D115" t="str">
        <f>HYPERLINK("http://www.wormbase.org/db/gene/gene?name=WBGene00012891;class=Gene","WBGene00012891")</f>
        <v>WBGene00012891</v>
      </c>
      <c r="E115" t="s">
        <v>160</v>
      </c>
      <c r="F115" t="s">
        <v>312</v>
      </c>
      <c r="G115" t="s">
        <v>277</v>
      </c>
      <c r="H115" t="str">
        <f>HYPERLINK("http://www.wormbase.org/db/gene/gene?name=WBGene00004913;class=Gene","WBGene00004913")</f>
        <v>WBGene00004913</v>
      </c>
      <c r="I115" t="s">
        <v>278</v>
      </c>
      <c r="J115" t="s">
        <v>312</v>
      </c>
      <c r="K115">
        <v>4</v>
      </c>
      <c r="L115" t="s">
        <v>329</v>
      </c>
      <c r="M115" t="s">
        <v>316</v>
      </c>
      <c r="N115">
        <v>14011.5</v>
      </c>
      <c r="O115">
        <v>230</v>
      </c>
      <c r="P115" t="s">
        <v>98</v>
      </c>
      <c r="Q115">
        <v>400</v>
      </c>
    </row>
    <row r="116" spans="1:17" ht="12">
      <c r="A116" t="s">
        <v>307</v>
      </c>
      <c r="B116" t="s">
        <v>308</v>
      </c>
      <c r="C116">
        <v>1</v>
      </c>
      <c r="D116" t="str">
        <f>HYPERLINK("http://www.wormbase.org/db/gene/gene?name=WBGene00015146;class=Gene","WBGene00015146")</f>
        <v>WBGene00015146</v>
      </c>
      <c r="E116" t="s">
        <v>309</v>
      </c>
      <c r="F116" t="s">
        <v>310</v>
      </c>
      <c r="G116" t="s">
        <v>277</v>
      </c>
      <c r="H116" t="str">
        <f>HYPERLINK("http://www.wormbase.org/db/gene/gene?name=WBGene00004913;class=Gene","WBGene00004913")</f>
        <v>WBGene00004913</v>
      </c>
      <c r="I116" t="s">
        <v>278</v>
      </c>
      <c r="J116" t="s">
        <v>312</v>
      </c>
      <c r="K116">
        <v>4</v>
      </c>
      <c r="L116" t="s">
        <v>330</v>
      </c>
      <c r="M116" t="s">
        <v>316</v>
      </c>
      <c r="N116">
        <v>1468.41</v>
      </c>
      <c r="O116">
        <v>579</v>
      </c>
      <c r="P116" t="s">
        <v>279</v>
      </c>
      <c r="Q116">
        <v>402</v>
      </c>
    </row>
    <row r="117" spans="1:17" ht="12">
      <c r="A117" t="s">
        <v>163</v>
      </c>
      <c r="B117" t="s">
        <v>164</v>
      </c>
      <c r="C117">
        <v>1</v>
      </c>
      <c r="D117" t="str">
        <f>HYPERLINK("http://www.wormbase.org/db/gene/gene?name=WBGene00010898;class=Gene","WBGene00010898")</f>
        <v>WBGene00010898</v>
      </c>
      <c r="E117" t="s">
        <v>165</v>
      </c>
      <c r="F117" t="s">
        <v>166</v>
      </c>
      <c r="G117" t="s">
        <v>277</v>
      </c>
      <c r="H117" t="str">
        <f>HYPERLINK("http://www.wormbase.org/db/gene/gene?name=WBGene00004913;class=Gene","WBGene00004913")</f>
        <v>WBGene00004913</v>
      </c>
      <c r="I117" t="s">
        <v>278</v>
      </c>
      <c r="J117" t="s">
        <v>312</v>
      </c>
      <c r="K117">
        <v>3</v>
      </c>
      <c r="L117" t="s">
        <v>330</v>
      </c>
      <c r="M117" t="s">
        <v>316</v>
      </c>
      <c r="N117">
        <v>62051.6</v>
      </c>
      <c r="O117">
        <v>130</v>
      </c>
      <c r="P117" t="s">
        <v>174</v>
      </c>
      <c r="Q117">
        <v>405</v>
      </c>
    </row>
    <row r="118" spans="1:17" ht="12">
      <c r="A118" t="s">
        <v>121</v>
      </c>
      <c r="B118" t="s">
        <v>122</v>
      </c>
      <c r="C118">
        <v>1</v>
      </c>
      <c r="D118" t="str">
        <f>HYPERLINK("http://www.wormbase.org/db/gene/gene?name=WBGene00006513;class=Gene","WBGene00006513")</f>
        <v>WBGene00006513</v>
      </c>
      <c r="E118" t="s">
        <v>123</v>
      </c>
      <c r="F118" t="s">
        <v>312</v>
      </c>
      <c r="G118" t="s">
        <v>277</v>
      </c>
      <c r="H118" t="str">
        <f>HYPERLINK("http://www.wormbase.org/db/gene/gene?name=WBGene00004913;class=Gene","WBGene00004913")</f>
        <v>WBGene00004913</v>
      </c>
      <c r="I118" t="s">
        <v>278</v>
      </c>
      <c r="J118" t="s">
        <v>312</v>
      </c>
      <c r="K118">
        <v>2</v>
      </c>
      <c r="L118" t="s">
        <v>330</v>
      </c>
      <c r="M118" t="s">
        <v>316</v>
      </c>
      <c r="N118">
        <v>31656.4</v>
      </c>
      <c r="O118">
        <v>143</v>
      </c>
      <c r="P118" t="s">
        <v>174</v>
      </c>
      <c r="Q118">
        <v>405</v>
      </c>
    </row>
    <row r="119" spans="1:17" ht="12">
      <c r="A119" t="s">
        <v>227</v>
      </c>
      <c r="B119" t="s">
        <v>228</v>
      </c>
      <c r="C119">
        <v>1</v>
      </c>
      <c r="D119" t="str">
        <f>HYPERLINK("http://www.wormbase.org/db/gene/gene?name=WBGene00009886;class=Gene","WBGene00009886")</f>
        <v>WBGene00009886</v>
      </c>
      <c r="E119" t="s">
        <v>228</v>
      </c>
      <c r="F119" t="s">
        <v>312</v>
      </c>
      <c r="G119" t="s">
        <v>235</v>
      </c>
      <c r="H119" t="str">
        <f>HYPERLINK("http://www.wormbase.org/db/gene/gene?name=WBGene00012702;class=Gene","WBGene00012702")</f>
        <v>WBGene00012702</v>
      </c>
      <c r="I119" t="s">
        <v>236</v>
      </c>
      <c r="J119" t="s">
        <v>312</v>
      </c>
      <c r="K119">
        <v>5</v>
      </c>
      <c r="L119" t="s">
        <v>330</v>
      </c>
      <c r="M119" t="s">
        <v>316</v>
      </c>
      <c r="N119">
        <v>93852.1</v>
      </c>
      <c r="O119">
        <v>39</v>
      </c>
      <c r="P119" t="s">
        <v>219</v>
      </c>
      <c r="Q119">
        <v>146</v>
      </c>
    </row>
    <row r="120" spans="1:17" ht="12">
      <c r="A120" t="s">
        <v>129</v>
      </c>
      <c r="B120" t="s">
        <v>130</v>
      </c>
      <c r="C120">
        <v>1</v>
      </c>
      <c r="D120" t="str">
        <f>HYPERLINK("http://www.wormbase.org/db/gene/gene?name=WBGene00004951;class=Gene","WBGene00004951")</f>
        <v>WBGene00004951</v>
      </c>
      <c r="E120" t="s">
        <v>131</v>
      </c>
      <c r="F120" t="s">
        <v>132</v>
      </c>
      <c r="G120" t="s">
        <v>235</v>
      </c>
      <c r="H120" t="str">
        <f>HYPERLINK("http://www.wormbase.org/db/gene/gene?name=WBGene00012702;class=Gene","WBGene00012702")</f>
        <v>WBGene00012702</v>
      </c>
      <c r="I120" t="s">
        <v>236</v>
      </c>
      <c r="J120" t="s">
        <v>312</v>
      </c>
      <c r="K120">
        <v>1</v>
      </c>
      <c r="L120" t="s">
        <v>330</v>
      </c>
      <c r="M120" t="s">
        <v>316</v>
      </c>
      <c r="N120">
        <v>7424.09</v>
      </c>
      <c r="O120">
        <v>862</v>
      </c>
      <c r="P120" t="s">
        <v>136</v>
      </c>
      <c r="Q120">
        <v>149</v>
      </c>
    </row>
    <row r="121" spans="1:17" ht="12">
      <c r="A121" t="s">
        <v>149</v>
      </c>
      <c r="B121" t="s">
        <v>150</v>
      </c>
      <c r="C121">
        <v>1</v>
      </c>
      <c r="D121" t="str">
        <f>HYPERLINK("http://www.wormbase.org/db/gene/gene?name=WBGene00018467;class=Gene","WBGene00018467")</f>
        <v>WBGene00018467</v>
      </c>
      <c r="E121" t="s">
        <v>151</v>
      </c>
      <c r="F121" t="s">
        <v>152</v>
      </c>
      <c r="G121" t="s">
        <v>184</v>
      </c>
      <c r="H121" t="str">
        <f>HYPERLINK("http://www.wormbase.org/db/gene/gene?name=WBGene00021473;class=Gene","WBGene00021473")</f>
        <v>WBGene00021473</v>
      </c>
      <c r="I121" t="s">
        <v>184</v>
      </c>
      <c r="J121" t="s">
        <v>312</v>
      </c>
      <c r="K121">
        <v>1</v>
      </c>
      <c r="L121" t="s">
        <v>330</v>
      </c>
      <c r="M121" t="s">
        <v>313</v>
      </c>
      <c r="N121">
        <v>118533</v>
      </c>
      <c r="O121">
        <v>80</v>
      </c>
      <c r="P121" t="s">
        <v>143</v>
      </c>
      <c r="Q121">
        <v>20</v>
      </c>
    </row>
    <row r="122" spans="1:17" ht="12">
      <c r="A122" t="s">
        <v>178</v>
      </c>
      <c r="B122" t="s">
        <v>179</v>
      </c>
      <c r="C122">
        <v>1</v>
      </c>
      <c r="D122" t="str">
        <f>HYPERLINK("http://www.wormbase.org/db/gene/gene?name=WBGene00010776;class=Gene","WBGene00010776")</f>
        <v>WBGene00010776</v>
      </c>
      <c r="E122" t="s">
        <v>180</v>
      </c>
      <c r="F122" t="s">
        <v>312</v>
      </c>
      <c r="G122" t="s">
        <v>184</v>
      </c>
      <c r="H122" t="str">
        <f>HYPERLINK("http://www.wormbase.org/db/gene/gene?name=WBGene00021473;class=Gene","WBGene00021473")</f>
        <v>WBGene00021473</v>
      </c>
      <c r="I122" t="s">
        <v>184</v>
      </c>
      <c r="J122" t="s">
        <v>312</v>
      </c>
      <c r="K122">
        <v>2</v>
      </c>
      <c r="L122" t="s">
        <v>330</v>
      </c>
      <c r="M122" t="s">
        <v>313</v>
      </c>
      <c r="N122">
        <v>6658340</v>
      </c>
      <c r="O122">
        <v>61</v>
      </c>
      <c r="P122" t="s">
        <v>185</v>
      </c>
      <c r="Q122">
        <v>477</v>
      </c>
    </row>
    <row r="123" spans="1:17" ht="12">
      <c r="A123" t="s">
        <v>100</v>
      </c>
      <c r="B123" t="s">
        <v>101</v>
      </c>
      <c r="C123">
        <v>1</v>
      </c>
      <c r="D123" t="str">
        <f>HYPERLINK("http://www.wormbase.org/db/gene/gene?name=WBGene00019487;class=Gene","WBGene00019487")</f>
        <v>WBGene00019487</v>
      </c>
      <c r="E123" t="s">
        <v>102</v>
      </c>
      <c r="F123" t="s">
        <v>312</v>
      </c>
      <c r="G123" t="s">
        <v>275</v>
      </c>
      <c r="H123" t="str">
        <f>HYPERLINK("http://www.wormbase.org/db/gene/gene?name=WBGene00012828;class=Gene","WBGene00012828")</f>
        <v>WBGene00012828</v>
      </c>
      <c r="I123" t="s">
        <v>275</v>
      </c>
      <c r="J123" t="s">
        <v>312</v>
      </c>
      <c r="K123">
        <v>8</v>
      </c>
      <c r="L123" t="s">
        <v>330</v>
      </c>
      <c r="M123" t="s">
        <v>313</v>
      </c>
      <c r="N123">
        <v>6554.63</v>
      </c>
      <c r="O123">
        <v>514</v>
      </c>
      <c r="P123" t="s">
        <v>96</v>
      </c>
      <c r="Q123">
        <v>360</v>
      </c>
    </row>
    <row r="124" spans="1:17" ht="12">
      <c r="A124" t="s">
        <v>307</v>
      </c>
      <c r="B124" t="s">
        <v>308</v>
      </c>
      <c r="C124">
        <v>1</v>
      </c>
      <c r="D124" t="str">
        <f>HYPERLINK("http://www.wormbase.org/db/gene/gene?name=WBGene00015146;class=Gene","WBGene00015146")</f>
        <v>WBGene00015146</v>
      </c>
      <c r="E124" t="s">
        <v>309</v>
      </c>
      <c r="F124" t="s">
        <v>310</v>
      </c>
      <c r="G124" t="s">
        <v>275</v>
      </c>
      <c r="H124" t="str">
        <f>HYPERLINK("http://www.wormbase.org/db/gene/gene?name=WBGene00012828;class=Gene","WBGene00012828")</f>
        <v>WBGene00012828</v>
      </c>
      <c r="I124" t="s">
        <v>275</v>
      </c>
      <c r="J124" t="s">
        <v>312</v>
      </c>
      <c r="K124">
        <v>4</v>
      </c>
      <c r="L124" t="s">
        <v>330</v>
      </c>
      <c r="M124" t="s">
        <v>313</v>
      </c>
      <c r="N124">
        <v>3791.92</v>
      </c>
      <c r="O124">
        <v>371</v>
      </c>
      <c r="P124" t="s">
        <v>276</v>
      </c>
      <c r="Q124">
        <v>365</v>
      </c>
    </row>
    <row r="125" spans="1:17" ht="12">
      <c r="A125" t="s">
        <v>212</v>
      </c>
      <c r="B125" t="s">
        <v>213</v>
      </c>
      <c r="C125">
        <v>1</v>
      </c>
      <c r="D125" t="str">
        <f>HYPERLINK("http://www.wormbase.org/db/gene/gene?name=WBGene00002035;class=Gene","WBGene00002035")</f>
        <v>WBGene00002035</v>
      </c>
      <c r="E125" t="s">
        <v>214</v>
      </c>
      <c r="F125" t="s">
        <v>208</v>
      </c>
      <c r="G125" t="s">
        <v>225</v>
      </c>
      <c r="H125" t="str">
        <f>HYPERLINK("http://www.wormbase.org/db/gene/gene?name=WBGene00021549;class=Gene","WBGene00021549")</f>
        <v>WBGene00021549</v>
      </c>
      <c r="I125" t="s">
        <v>225</v>
      </c>
      <c r="J125" t="s">
        <v>312</v>
      </c>
      <c r="K125">
        <v>118</v>
      </c>
      <c r="L125" t="s">
        <v>330</v>
      </c>
      <c r="M125" t="s">
        <v>313</v>
      </c>
      <c r="N125">
        <v>22959.1</v>
      </c>
      <c r="O125">
        <v>285</v>
      </c>
      <c r="P125" t="s">
        <v>211</v>
      </c>
      <c r="Q125">
        <v>279</v>
      </c>
    </row>
    <row r="126" spans="1:17" ht="12">
      <c r="A126" t="s">
        <v>229</v>
      </c>
      <c r="B126" t="s">
        <v>230</v>
      </c>
      <c r="C126">
        <v>1</v>
      </c>
      <c r="D126" t="str">
        <f>HYPERLINK("http://www.wormbase.org/db/gene/gene?name=WBGene00018367;class=Gene","WBGene00018367")</f>
        <v>WBGene00018367</v>
      </c>
      <c r="E126" t="s">
        <v>230</v>
      </c>
      <c r="F126" t="s">
        <v>312</v>
      </c>
      <c r="G126" t="s">
        <v>225</v>
      </c>
      <c r="H126" t="str">
        <f>HYPERLINK("http://www.wormbase.org/db/gene/gene?name=WBGene00021549;class=Gene","WBGene00021549")</f>
        <v>WBGene00021549</v>
      </c>
      <c r="I126" t="s">
        <v>225</v>
      </c>
      <c r="J126" t="s">
        <v>312</v>
      </c>
      <c r="K126">
        <v>10</v>
      </c>
      <c r="L126" t="s">
        <v>330</v>
      </c>
      <c r="M126" t="s">
        <v>313</v>
      </c>
      <c r="N126">
        <v>282.39</v>
      </c>
      <c r="O126">
        <v>265</v>
      </c>
      <c r="P126" t="s">
        <v>226</v>
      </c>
      <c r="Q126">
        <v>283</v>
      </c>
    </row>
    <row r="127" spans="1:17" ht="12">
      <c r="A127" t="s">
        <v>44</v>
      </c>
      <c r="B127" t="s">
        <v>45</v>
      </c>
      <c r="C127">
        <v>2</v>
      </c>
      <c r="D127" t="str">
        <f>HYPERLINK("http://www.wormbase.org/db/gene/gene?name=WBGene00006887;class=Gene","WBGene00006887")</f>
        <v>WBGene00006887</v>
      </c>
      <c r="E127" t="s">
        <v>46</v>
      </c>
      <c r="F127" t="s">
        <v>47</v>
      </c>
      <c r="G127" t="s">
        <v>225</v>
      </c>
      <c r="H127" t="str">
        <f>HYPERLINK("http://www.wormbase.org/db/gene/gene?name=WBGene00021549;class=Gene","WBGene00021549")</f>
        <v>WBGene00021549</v>
      </c>
      <c r="I127" t="s">
        <v>225</v>
      </c>
      <c r="J127" t="s">
        <v>312</v>
      </c>
      <c r="K127">
        <v>6</v>
      </c>
      <c r="L127" t="s">
        <v>330</v>
      </c>
      <c r="M127" t="s">
        <v>313</v>
      </c>
      <c r="N127">
        <v>1383.86</v>
      </c>
      <c r="O127">
        <v>978</v>
      </c>
      <c r="P127" t="s">
        <v>36</v>
      </c>
      <c r="Q127">
        <v>299</v>
      </c>
    </row>
    <row r="128" spans="1:17" ht="12">
      <c r="A128" t="s">
        <v>16</v>
      </c>
      <c r="B128" t="s">
        <v>225</v>
      </c>
      <c r="C128">
        <v>1</v>
      </c>
      <c r="D128" t="str">
        <f>HYPERLINK("http://www.wormbase.org/db/gene/gene?name=WBGene00021549;class=Gene","WBGene00021549")</f>
        <v>WBGene00021549</v>
      </c>
      <c r="E128" t="s">
        <v>225</v>
      </c>
      <c r="F128" t="s">
        <v>312</v>
      </c>
      <c r="G128" t="s">
        <v>155</v>
      </c>
      <c r="H128" t="str">
        <f>HYPERLINK("http://www.wormbase.org/db/gene/gene?name=WBGene00021551;class=Gene","WBGene00021551")</f>
        <v>WBGene00021551</v>
      </c>
      <c r="I128" t="s">
        <v>155</v>
      </c>
      <c r="J128" t="s">
        <v>312</v>
      </c>
      <c r="K128">
        <v>5</v>
      </c>
      <c r="L128" t="s">
        <v>330</v>
      </c>
      <c r="M128" t="s">
        <v>313</v>
      </c>
      <c r="N128">
        <v>6007.23</v>
      </c>
      <c r="O128">
        <v>398</v>
      </c>
      <c r="P128" t="s">
        <v>19</v>
      </c>
      <c r="Q128">
        <v>818</v>
      </c>
    </row>
    <row r="129" spans="1:17" ht="12">
      <c r="A129" t="s">
        <v>44</v>
      </c>
      <c r="B129" t="s">
        <v>45</v>
      </c>
      <c r="C129">
        <v>2</v>
      </c>
      <c r="D129" t="str">
        <f>HYPERLINK("http://www.wormbase.org/db/gene/gene?name=WBGene00006887;class=Gene","WBGene00006887")</f>
        <v>WBGene00006887</v>
      </c>
      <c r="E129" t="s">
        <v>46</v>
      </c>
      <c r="F129" t="s">
        <v>47</v>
      </c>
      <c r="G129" t="s">
        <v>141</v>
      </c>
      <c r="H129" t="str">
        <f>HYPERLINK("http://www.wormbase.org/db/gene/gene?name=WBGene00006604;class=Gene","WBGene00006604")</f>
        <v>WBGene00006604</v>
      </c>
      <c r="I129" t="s">
        <v>142</v>
      </c>
      <c r="J129" t="s">
        <v>137</v>
      </c>
      <c r="K129">
        <v>1</v>
      </c>
      <c r="L129" t="s">
        <v>330</v>
      </c>
      <c r="M129" t="s">
        <v>313</v>
      </c>
      <c r="N129">
        <v>41402.3</v>
      </c>
      <c r="O129">
        <v>49</v>
      </c>
      <c r="P129" t="s">
        <v>34</v>
      </c>
      <c r="Q129">
        <v>541</v>
      </c>
    </row>
    <row r="130" spans="1:17" ht="12">
      <c r="A130" t="s">
        <v>139</v>
      </c>
      <c r="B130" t="s">
        <v>146</v>
      </c>
      <c r="C130">
        <v>2</v>
      </c>
      <c r="D130" t="str">
        <f>HYPERLINK("http://www.wormbase.org/db/gene/gene?name=WBGene00004774;class=Gene","WBGene00004774")</f>
        <v>WBGene00004774</v>
      </c>
      <c r="E130" t="s">
        <v>147</v>
      </c>
      <c r="F130" t="s">
        <v>148</v>
      </c>
      <c r="G130" t="s">
        <v>141</v>
      </c>
      <c r="H130" t="str">
        <f>HYPERLINK("http://www.wormbase.org/db/gene/gene?name=WBGene00006604;class=Gene","WBGene00006604")</f>
        <v>WBGene00006604</v>
      </c>
      <c r="I130" t="s">
        <v>142</v>
      </c>
      <c r="J130" t="s">
        <v>137</v>
      </c>
      <c r="K130">
        <v>2</v>
      </c>
      <c r="L130" t="s">
        <v>330</v>
      </c>
      <c r="M130" t="s">
        <v>313</v>
      </c>
      <c r="N130">
        <v>13051200</v>
      </c>
      <c r="O130">
        <v>17</v>
      </c>
      <c r="P130" t="s">
        <v>138</v>
      </c>
      <c r="Q130">
        <v>1075</v>
      </c>
    </row>
    <row r="131" spans="1:17" ht="12">
      <c r="A131" t="s">
        <v>25</v>
      </c>
      <c r="B131" t="s">
        <v>26</v>
      </c>
      <c r="C131">
        <v>1</v>
      </c>
      <c r="D131" t="str">
        <f>HYPERLINK("http://www.wormbase.org/db/gene/gene?name=WBGene00013724;class=Gene","WBGene00013724")</f>
        <v>WBGene00013724</v>
      </c>
      <c r="E131" t="s">
        <v>26</v>
      </c>
      <c r="F131" t="s">
        <v>312</v>
      </c>
      <c r="G131" t="s">
        <v>126</v>
      </c>
      <c r="H131" t="str">
        <f>HYPERLINK("http://www.wormbase.org/db/gene/gene?name=WBGene00013000;class=Gene","WBGene00013000")</f>
        <v>WBGene00013000</v>
      </c>
      <c r="I131" t="s">
        <v>127</v>
      </c>
      <c r="J131" t="s">
        <v>128</v>
      </c>
      <c r="K131">
        <v>19</v>
      </c>
      <c r="L131" t="s">
        <v>330</v>
      </c>
      <c r="M131" t="s">
        <v>316</v>
      </c>
      <c r="N131">
        <v>1327.62</v>
      </c>
      <c r="O131">
        <v>944</v>
      </c>
      <c r="P131" t="s">
        <v>29</v>
      </c>
      <c r="Q131">
        <v>351</v>
      </c>
    </row>
    <row r="132" spans="1:17" ht="12">
      <c r="A132" t="s">
        <v>107</v>
      </c>
      <c r="B132" t="s">
        <v>159</v>
      </c>
      <c r="C132">
        <v>2</v>
      </c>
      <c r="D132" t="str">
        <f>HYPERLINK("http://www.wormbase.org/db/gene/gene?name=WBGene00012891;class=Gene","WBGene00012891")</f>
        <v>WBGene00012891</v>
      </c>
      <c r="E132" t="s">
        <v>160</v>
      </c>
      <c r="F132" t="s">
        <v>312</v>
      </c>
      <c r="G132" t="s">
        <v>126</v>
      </c>
      <c r="H132" t="str">
        <f>HYPERLINK("http://www.wormbase.org/db/gene/gene?name=WBGene00013000;class=Gene","WBGene00013000")</f>
        <v>WBGene00013000</v>
      </c>
      <c r="I132" t="s">
        <v>127</v>
      </c>
      <c r="J132" t="s">
        <v>128</v>
      </c>
      <c r="K132">
        <v>0</v>
      </c>
      <c r="L132" t="s">
        <v>329</v>
      </c>
      <c r="M132" t="s">
        <v>316</v>
      </c>
      <c r="N132">
        <v>4423.89</v>
      </c>
      <c r="O132">
        <v>701</v>
      </c>
      <c r="P132" t="s">
        <v>109</v>
      </c>
      <c r="Q132">
        <v>479</v>
      </c>
    </row>
    <row r="133" spans="1:17" ht="12">
      <c r="A133" t="s">
        <v>25</v>
      </c>
      <c r="B133" t="s">
        <v>26</v>
      </c>
      <c r="C133">
        <v>1</v>
      </c>
      <c r="D133" t="str">
        <f>HYPERLINK("http://www.wormbase.org/db/gene/gene?name=WBGene00013724;class=Gene","WBGene00013724")</f>
        <v>WBGene00013724</v>
      </c>
      <c r="E133" t="s">
        <v>26</v>
      </c>
      <c r="F133" t="s">
        <v>312</v>
      </c>
      <c r="G133" t="s">
        <v>237</v>
      </c>
      <c r="H133" t="str">
        <f>HYPERLINK("http://www.wormbase.org/db/gene/gene?name=WBGene00006770;class=Gene","WBGene00006770")</f>
        <v>WBGene00006770</v>
      </c>
      <c r="I133" t="s">
        <v>238</v>
      </c>
      <c r="J133" t="s">
        <v>234</v>
      </c>
      <c r="K133">
        <v>27</v>
      </c>
      <c r="L133" t="s">
        <v>330</v>
      </c>
      <c r="M133" t="s">
        <v>313</v>
      </c>
      <c r="N133">
        <v>42041.3</v>
      </c>
      <c r="O133">
        <v>33</v>
      </c>
      <c r="P133" t="s">
        <v>39</v>
      </c>
      <c r="Q133">
        <v>181</v>
      </c>
    </row>
    <row r="134" spans="1:17" ht="12">
      <c r="A134" t="s">
        <v>107</v>
      </c>
      <c r="B134" t="s">
        <v>159</v>
      </c>
      <c r="C134">
        <v>2</v>
      </c>
      <c r="D134" t="str">
        <f>HYPERLINK("http://www.wormbase.org/db/gene/gene?name=WBGene00012891;class=Gene","WBGene00012891")</f>
        <v>WBGene00012891</v>
      </c>
      <c r="E134" t="s">
        <v>160</v>
      </c>
      <c r="F134" t="s">
        <v>312</v>
      </c>
      <c r="G134" t="s">
        <v>237</v>
      </c>
      <c r="H134" t="str">
        <f>HYPERLINK("http://www.wormbase.org/db/gene/gene?name=WBGene00006770;class=Gene","WBGene00006770")</f>
        <v>WBGene00006770</v>
      </c>
      <c r="I134" t="s">
        <v>238</v>
      </c>
      <c r="J134" t="s">
        <v>234</v>
      </c>
      <c r="K134">
        <v>17</v>
      </c>
      <c r="L134" t="s">
        <v>330</v>
      </c>
      <c r="M134" t="s">
        <v>313</v>
      </c>
      <c r="N134">
        <v>9122.45</v>
      </c>
      <c r="O134">
        <v>401</v>
      </c>
      <c r="P134" t="s">
        <v>113</v>
      </c>
      <c r="Q134">
        <v>216</v>
      </c>
    </row>
    <row r="135" spans="1:17" ht="12">
      <c r="A135" t="s">
        <v>178</v>
      </c>
      <c r="B135" t="s">
        <v>179</v>
      </c>
      <c r="C135">
        <v>1</v>
      </c>
      <c r="D135" t="str">
        <f>HYPERLINK("http://www.wormbase.org/db/gene/gene?name=WBGene00010776;class=Gene","WBGene00010776")</f>
        <v>WBGene00010776</v>
      </c>
      <c r="E135" t="s">
        <v>180</v>
      </c>
      <c r="F135" t="s">
        <v>312</v>
      </c>
      <c r="G135" t="s">
        <v>237</v>
      </c>
      <c r="H135" t="str">
        <f>HYPERLINK("http://www.wormbase.org/db/gene/gene?name=WBGene00006770;class=Gene","WBGene00006770")</f>
        <v>WBGene00006770</v>
      </c>
      <c r="I135" t="s">
        <v>238</v>
      </c>
      <c r="J135" t="s">
        <v>234</v>
      </c>
      <c r="K135">
        <v>1</v>
      </c>
      <c r="L135" t="s">
        <v>330</v>
      </c>
      <c r="M135" t="s">
        <v>313</v>
      </c>
      <c r="N135">
        <v>6658340</v>
      </c>
      <c r="O135">
        <v>61</v>
      </c>
      <c r="P135" t="s">
        <v>183</v>
      </c>
      <c r="Q135">
        <v>230</v>
      </c>
    </row>
    <row r="136" spans="1:17" ht="12">
      <c r="A136" t="s">
        <v>100</v>
      </c>
      <c r="B136" t="s">
        <v>101</v>
      </c>
      <c r="C136">
        <v>1</v>
      </c>
      <c r="D136" t="str">
        <f>HYPERLINK("http://www.wormbase.org/db/gene/gene?name=WBGene00019487;class=Gene","WBGene00019487")</f>
        <v>WBGene00019487</v>
      </c>
      <c r="E136" t="s">
        <v>102</v>
      </c>
      <c r="F136" t="s">
        <v>312</v>
      </c>
      <c r="G136" t="s">
        <v>144</v>
      </c>
      <c r="H136" t="str">
        <f>HYPERLINK("http://www.wormbase.org/db/gene/gene?name=WBGene00021763;class=Gene","WBGene00021763")</f>
        <v>WBGene00021763</v>
      </c>
      <c r="I136" t="s">
        <v>144</v>
      </c>
      <c r="J136" t="s">
        <v>312</v>
      </c>
      <c r="K136">
        <v>3</v>
      </c>
      <c r="L136" t="s">
        <v>330</v>
      </c>
      <c r="M136" t="s">
        <v>313</v>
      </c>
      <c r="N136">
        <v>1001.7</v>
      </c>
      <c r="O136">
        <v>877</v>
      </c>
      <c r="P136" t="s">
        <v>97</v>
      </c>
      <c r="Q136">
        <v>281</v>
      </c>
    </row>
    <row r="137" spans="1:17" ht="12">
      <c r="A137" t="s">
        <v>149</v>
      </c>
      <c r="B137" t="s">
        <v>150</v>
      </c>
      <c r="C137">
        <v>1</v>
      </c>
      <c r="D137" t="str">
        <f>HYPERLINK("http://www.wormbase.org/db/gene/gene?name=WBGene00018467;class=Gene","WBGene00018467")</f>
        <v>WBGene00018467</v>
      </c>
      <c r="E137" t="s">
        <v>151</v>
      </c>
      <c r="F137" t="s">
        <v>152</v>
      </c>
      <c r="G137" t="s">
        <v>144</v>
      </c>
      <c r="H137" t="str">
        <f>HYPERLINK("http://www.wormbase.org/db/gene/gene?name=WBGene00021763;class=Gene","WBGene00021763")</f>
        <v>WBGene00021763</v>
      </c>
      <c r="I137" t="s">
        <v>144</v>
      </c>
      <c r="J137" t="s">
        <v>312</v>
      </c>
      <c r="K137">
        <v>2</v>
      </c>
      <c r="L137" t="s">
        <v>330</v>
      </c>
      <c r="M137" t="s">
        <v>313</v>
      </c>
      <c r="N137">
        <v>3176.53</v>
      </c>
      <c r="O137">
        <v>703</v>
      </c>
      <c r="P137" t="s">
        <v>145</v>
      </c>
      <c r="Q137">
        <v>282</v>
      </c>
    </row>
    <row r="138" spans="1:17" ht="12">
      <c r="A138" t="s">
        <v>25</v>
      </c>
      <c r="B138" t="s">
        <v>26</v>
      </c>
      <c r="C138">
        <v>1</v>
      </c>
      <c r="D138" t="str">
        <f>HYPERLINK("http://www.wormbase.org/db/gene/gene?name=WBGene00013724;class=Gene","WBGene00013724")</f>
        <v>WBGene00013724</v>
      </c>
      <c r="E138" t="s">
        <v>26</v>
      </c>
      <c r="F138" t="s">
        <v>312</v>
      </c>
      <c r="G138" t="s">
        <v>318</v>
      </c>
      <c r="H138" t="str">
        <f>HYPERLINK("http://www.wormbase.org/db/gene/gene?name=WBGene00001330;class=Gene","WBGene00001330")</f>
        <v>WBGene00001330</v>
      </c>
      <c r="I138" t="s">
        <v>319</v>
      </c>
      <c r="J138" t="s">
        <v>320</v>
      </c>
      <c r="K138">
        <v>38</v>
      </c>
      <c r="L138" t="s">
        <v>330</v>
      </c>
      <c r="M138" t="s">
        <v>323</v>
      </c>
      <c r="N138">
        <v>2186.91</v>
      </c>
      <c r="O138">
        <v>506</v>
      </c>
      <c r="P138" t="s">
        <v>87</v>
      </c>
      <c r="Q138">
        <v>694</v>
      </c>
    </row>
    <row r="139" spans="1:17" ht="12">
      <c r="A139" t="s">
        <v>115</v>
      </c>
      <c r="B139" t="s">
        <v>159</v>
      </c>
      <c r="C139">
        <v>3</v>
      </c>
      <c r="D139" t="str">
        <f>HYPERLINK("http://www.wormbase.org/db/gene/gene?name=WBGene00012891;class=Gene","WBGene00012891")</f>
        <v>WBGene00012891</v>
      </c>
      <c r="E139" t="s">
        <v>160</v>
      </c>
      <c r="F139" t="s">
        <v>312</v>
      </c>
      <c r="G139" t="s">
        <v>318</v>
      </c>
      <c r="H139" t="str">
        <f>HYPERLINK("http://www.wormbase.org/db/gene/gene?name=WBGene00001330;class=Gene","WBGene00001330")</f>
        <v>WBGene00001330</v>
      </c>
      <c r="I139" t="s">
        <v>319</v>
      </c>
      <c r="J139" t="s">
        <v>320</v>
      </c>
      <c r="K139">
        <v>7</v>
      </c>
      <c r="L139" t="s">
        <v>329</v>
      </c>
      <c r="M139" t="s">
        <v>323</v>
      </c>
      <c r="N139">
        <v>77441.4</v>
      </c>
      <c r="O139">
        <v>60</v>
      </c>
      <c r="P139" t="s">
        <v>117</v>
      </c>
      <c r="Q139">
        <v>726</v>
      </c>
    </row>
    <row r="140" spans="1:17" ht="12">
      <c r="A140" t="s">
        <v>229</v>
      </c>
      <c r="B140" t="s">
        <v>230</v>
      </c>
      <c r="C140">
        <v>1</v>
      </c>
      <c r="D140" t="str">
        <f>HYPERLINK("http://www.wormbase.org/db/gene/gene?name=WBGene00018367;class=Gene","WBGene00018367")</f>
        <v>WBGene00018367</v>
      </c>
      <c r="E140" t="s">
        <v>230</v>
      </c>
      <c r="F140" t="s">
        <v>312</v>
      </c>
      <c r="G140" t="s">
        <v>318</v>
      </c>
      <c r="H140" t="str">
        <f>HYPERLINK("http://www.wormbase.org/db/gene/gene?name=WBGene00001330;class=Gene","WBGene00001330")</f>
        <v>WBGene00001330</v>
      </c>
      <c r="I140" t="s">
        <v>319</v>
      </c>
      <c r="J140" t="s">
        <v>320</v>
      </c>
      <c r="K140">
        <v>9</v>
      </c>
      <c r="L140" t="s">
        <v>330</v>
      </c>
      <c r="M140" t="s">
        <v>323</v>
      </c>
      <c r="N140">
        <v>59.1278</v>
      </c>
      <c r="O140">
        <v>637</v>
      </c>
      <c r="P140" t="s">
        <v>231</v>
      </c>
      <c r="Q140">
        <v>727</v>
      </c>
    </row>
    <row r="141" spans="1:17" ht="12">
      <c r="A141" t="s">
        <v>307</v>
      </c>
      <c r="B141" t="s">
        <v>308</v>
      </c>
      <c r="C141">
        <v>1</v>
      </c>
      <c r="D141" t="str">
        <f>HYPERLINK("http://www.wormbase.org/db/gene/gene?name=WBGene00015146;class=Gene","WBGene00015146")</f>
        <v>WBGene00015146</v>
      </c>
      <c r="E141" t="s">
        <v>309</v>
      </c>
      <c r="F141" t="s">
        <v>310</v>
      </c>
      <c r="G141" t="s">
        <v>318</v>
      </c>
      <c r="H141" t="str">
        <f>HYPERLINK("http://www.wormbase.org/db/gene/gene?name=WBGene00001330;class=Gene","WBGene00001330")</f>
        <v>WBGene00001330</v>
      </c>
      <c r="I141" t="s">
        <v>319</v>
      </c>
      <c r="J141" t="s">
        <v>320</v>
      </c>
      <c r="K141">
        <v>5</v>
      </c>
      <c r="L141" t="s">
        <v>330</v>
      </c>
      <c r="M141" t="s">
        <v>313</v>
      </c>
      <c r="N141">
        <v>309386</v>
      </c>
      <c r="O141">
        <v>41</v>
      </c>
      <c r="P141" t="s">
        <v>321</v>
      </c>
      <c r="Q141">
        <v>728</v>
      </c>
    </row>
    <row r="142" spans="1:17" ht="12">
      <c r="A142" t="s">
        <v>107</v>
      </c>
      <c r="B142" t="s">
        <v>159</v>
      </c>
      <c r="C142">
        <v>2</v>
      </c>
      <c r="D142" t="str">
        <f>HYPERLINK("http://www.wormbase.org/db/gene/gene?name=WBGene00012891;class=Gene","WBGene00012891")</f>
        <v>WBGene00012891</v>
      </c>
      <c r="E142" t="s">
        <v>160</v>
      </c>
      <c r="F142" t="s">
        <v>312</v>
      </c>
      <c r="G142" t="s">
        <v>110</v>
      </c>
      <c r="H142" t="str">
        <f>HYPERLINK("http://www.wormbase.org/db/gene/gene?name=WBGene00000942;class=Gene","WBGene00000942")</f>
        <v>WBGene00000942</v>
      </c>
      <c r="I142" t="s">
        <v>111</v>
      </c>
      <c r="J142" t="s">
        <v>84</v>
      </c>
      <c r="K142">
        <v>0</v>
      </c>
      <c r="L142" t="s">
        <v>329</v>
      </c>
      <c r="M142" t="s">
        <v>316</v>
      </c>
      <c r="N142">
        <v>4074.05</v>
      </c>
      <c r="O142">
        <v>743</v>
      </c>
      <c r="P142" t="s">
        <v>85</v>
      </c>
      <c r="Q142">
        <v>747</v>
      </c>
    </row>
    <row r="143" spans="1:17" ht="12">
      <c r="A143" t="s">
        <v>62</v>
      </c>
      <c r="B143" t="s">
        <v>63</v>
      </c>
      <c r="C143">
        <v>1</v>
      </c>
      <c r="D143" t="str">
        <f>HYPERLINK("http://www.wormbase.org/db/gene/gene?name=WBGene00006791;class=Gene","WBGene00006791")</f>
        <v>WBGene00006791</v>
      </c>
      <c r="E143" t="s">
        <v>64</v>
      </c>
      <c r="F143" t="s">
        <v>52</v>
      </c>
      <c r="G143" t="s">
        <v>110</v>
      </c>
      <c r="H143" t="str">
        <f>HYPERLINK("http://www.wormbase.org/db/gene/gene?name=WBGene00000942;class=Gene","WBGene00000942")</f>
        <v>WBGene00000942</v>
      </c>
      <c r="I143" t="s">
        <v>111</v>
      </c>
      <c r="J143" t="s">
        <v>84</v>
      </c>
      <c r="K143">
        <v>4</v>
      </c>
      <c r="L143" t="s">
        <v>330</v>
      </c>
      <c r="M143" t="s">
        <v>323</v>
      </c>
      <c r="N143">
        <v>395607000</v>
      </c>
      <c r="O143">
        <v>2</v>
      </c>
      <c r="P143" t="s">
        <v>56</v>
      </c>
      <c r="Q143">
        <v>784</v>
      </c>
    </row>
    <row r="144" spans="1:17" ht="12">
      <c r="A144" t="s">
        <v>41</v>
      </c>
      <c r="B144" t="s">
        <v>35</v>
      </c>
      <c r="C144">
        <v>1</v>
      </c>
      <c r="D144" t="str">
        <f>HYPERLINK("http://www.wormbase.org/db/gene/gene?name=WBGene00044989;class=Gene","WBGene00044989")</f>
        <v>WBGene00044989</v>
      </c>
      <c r="E144" t="s">
        <v>35</v>
      </c>
      <c r="F144" t="s">
        <v>312</v>
      </c>
      <c r="G144" t="s">
        <v>269</v>
      </c>
      <c r="H144" t="str">
        <f>HYPERLINK("http://www.wormbase.org/db/gene/gene?name=WBGene00001224;class=Gene","WBGene00001224")</f>
        <v>WBGene00001224</v>
      </c>
      <c r="I144" t="s">
        <v>270</v>
      </c>
      <c r="J144" t="s">
        <v>271</v>
      </c>
      <c r="K144">
        <v>5</v>
      </c>
      <c r="L144" t="s">
        <v>329</v>
      </c>
      <c r="M144" t="s">
        <v>316</v>
      </c>
      <c r="N144">
        <v>184084</v>
      </c>
      <c r="O144">
        <v>34</v>
      </c>
      <c r="P144" t="s">
        <v>86</v>
      </c>
      <c r="Q144">
        <v>212</v>
      </c>
    </row>
    <row r="145" spans="1:17" ht="12">
      <c r="A145" t="s">
        <v>62</v>
      </c>
      <c r="B145" t="s">
        <v>63</v>
      </c>
      <c r="C145">
        <v>1</v>
      </c>
      <c r="D145" t="str">
        <f>HYPERLINK("http://www.wormbase.org/db/gene/gene?name=WBGene00006791;class=Gene","WBGene00006791")</f>
        <v>WBGene00006791</v>
      </c>
      <c r="E145" t="s">
        <v>64</v>
      </c>
      <c r="F145" t="s">
        <v>52</v>
      </c>
      <c r="G145" t="s">
        <v>269</v>
      </c>
      <c r="H145" t="str">
        <f>HYPERLINK("http://www.wormbase.org/db/gene/gene?name=WBGene00001224;class=Gene","WBGene00001224")</f>
        <v>WBGene00001224</v>
      </c>
      <c r="I145" t="s">
        <v>270</v>
      </c>
      <c r="J145" t="s">
        <v>271</v>
      </c>
      <c r="K145">
        <v>57</v>
      </c>
      <c r="L145" t="s">
        <v>330</v>
      </c>
      <c r="M145" t="s">
        <v>323</v>
      </c>
      <c r="N145">
        <v>6880880</v>
      </c>
      <c r="O145">
        <v>26</v>
      </c>
      <c r="P145" t="s">
        <v>49</v>
      </c>
      <c r="Q145">
        <v>705</v>
      </c>
    </row>
    <row r="146" spans="1:17" ht="12">
      <c r="A146" t="s">
        <v>163</v>
      </c>
      <c r="B146" t="s">
        <v>164</v>
      </c>
      <c r="C146">
        <v>1</v>
      </c>
      <c r="D146" t="str">
        <f>HYPERLINK("http://www.wormbase.org/db/gene/gene?name=WBGene00010898;class=Gene","WBGene00010898")</f>
        <v>WBGene00010898</v>
      </c>
      <c r="E146" t="s">
        <v>165</v>
      </c>
      <c r="F146" t="s">
        <v>166</v>
      </c>
      <c r="G146" t="s">
        <v>176</v>
      </c>
      <c r="H146" t="str">
        <f>HYPERLINK("http://www.wormbase.org/db/gene/gene?name=WBGene00014116;class=Gene","WBGene00014116")</f>
        <v>WBGene00014116</v>
      </c>
      <c r="I146" t="s">
        <v>176</v>
      </c>
      <c r="J146" t="s">
        <v>312</v>
      </c>
      <c r="K146">
        <v>1</v>
      </c>
      <c r="L146" t="s">
        <v>330</v>
      </c>
      <c r="M146" t="s">
        <v>316</v>
      </c>
      <c r="N146">
        <v>5457.91</v>
      </c>
      <c r="O146">
        <v>605</v>
      </c>
      <c r="P146" t="s">
        <v>177</v>
      </c>
      <c r="Q146">
        <v>23</v>
      </c>
    </row>
    <row r="147" spans="1:17" ht="12">
      <c r="A147" t="s">
        <v>16</v>
      </c>
      <c r="B147" t="s">
        <v>225</v>
      </c>
      <c r="C147">
        <v>1</v>
      </c>
      <c r="D147" t="str">
        <f>HYPERLINK("http://www.wormbase.org/db/gene/gene?name=WBGene00021549;class=Gene","WBGene00021549")</f>
        <v>WBGene00021549</v>
      </c>
      <c r="E147" t="s">
        <v>225</v>
      </c>
      <c r="F147" t="s">
        <v>312</v>
      </c>
      <c r="G147" t="s">
        <v>176</v>
      </c>
      <c r="H147" t="str">
        <f>HYPERLINK("http://www.wormbase.org/db/gene/gene?name=WBGene00014116;class=Gene","WBGene00014116")</f>
        <v>WBGene00014116</v>
      </c>
      <c r="I147" t="s">
        <v>176</v>
      </c>
      <c r="J147" t="s">
        <v>312</v>
      </c>
      <c r="K147">
        <v>1</v>
      </c>
      <c r="L147" t="s">
        <v>330</v>
      </c>
      <c r="M147" t="s">
        <v>316</v>
      </c>
      <c r="N147">
        <v>5779.84</v>
      </c>
      <c r="O147">
        <v>410</v>
      </c>
      <c r="P147" t="s">
        <v>20</v>
      </c>
      <c r="Q147">
        <v>121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Xiaofeng Xin</dc:creator>
  <cp:keywords/>
  <dc:description/>
  <cp:lastModifiedBy>Gary Bader</cp:lastModifiedBy>
  <dcterms:created xsi:type="dcterms:W3CDTF">2009-07-02T22:08:27Z</dcterms:created>
  <dcterms:modified xsi:type="dcterms:W3CDTF">2012-01-22T02:04:07Z</dcterms:modified>
  <cp:category/>
  <cp:version/>
  <cp:contentType/>
  <cp:contentStatus/>
</cp:coreProperties>
</file>